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8595" windowHeight="5415" tabRatio="992" activeTab="3"/>
  </bookViews>
  <sheets>
    <sheet name="A&amp;N" sheetId="1" r:id="rId1"/>
    <sheet name="AP" sheetId="2" r:id="rId2"/>
    <sheet name="AR" sheetId="3" r:id="rId3"/>
    <sheet name="AS" sheetId="4" r:id="rId4"/>
    <sheet name="BH" sheetId="5" r:id="rId5"/>
    <sheet name="CHD" sheetId="6" r:id="rId6"/>
    <sheet name="CT" sheetId="7" r:id="rId7"/>
    <sheet name="DN" sheetId="8" r:id="rId8"/>
    <sheet name="DM" sheetId="9" r:id="rId9"/>
    <sheet name="DL" sheetId="10" r:id="rId10"/>
    <sheet name="GO" sheetId="11" r:id="rId11"/>
    <sheet name="GJ" sheetId="12" r:id="rId12"/>
    <sheet name="Har" sheetId="13" r:id="rId13"/>
    <sheet name="HP" sheetId="14" r:id="rId14"/>
    <sheet name="J&amp;K" sheetId="15" r:id="rId15"/>
    <sheet name="Jha" sheetId="16" r:id="rId16"/>
    <sheet name="KA" sheetId="17" r:id="rId17"/>
    <sheet name="KR" sheetId="18" r:id="rId18"/>
    <sheet name="LK" sheetId="19" r:id="rId19"/>
    <sheet name="MP" sheetId="20" r:id="rId20"/>
    <sheet name="MH" sheetId="21" r:id="rId21"/>
    <sheet name="MN" sheetId="22" r:id="rId22"/>
    <sheet name="MG" sheetId="23" r:id="rId23"/>
    <sheet name="Mz" sheetId="24" r:id="rId24"/>
    <sheet name="NAG" sheetId="25" r:id="rId25"/>
    <sheet name="Or" sheetId="26" r:id="rId26"/>
    <sheet name="PD" sheetId="27" r:id="rId27"/>
    <sheet name="PUN" sheetId="28" r:id="rId28"/>
    <sheet name="RAJ" sheetId="29" r:id="rId29"/>
    <sheet name="Sikkim" sheetId="30" r:id="rId30"/>
    <sheet name="TN" sheetId="31" r:id="rId31"/>
    <sheet name="Tripura" sheetId="32" r:id="rId32"/>
    <sheet name="UP" sheetId="33" r:id="rId33"/>
    <sheet name="UTT" sheetId="34" r:id="rId34"/>
    <sheet name="WB" sheetId="35" r:id="rId35"/>
    <sheet name="Sheet1" sheetId="37" r:id="rId36"/>
  </sheets>
  <externalReferences>
    <externalReference r:id="rId37"/>
  </externalReferences>
  <definedNames>
    <definedName name="_xlnm.Print_Area" localSheetId="12">Har!$A$1:$Z$11</definedName>
    <definedName name="Z_EA9EF9BB_17A4_4DF7_A902_0CE1023EE8B5_.wvu.PrintArea" localSheetId="12" hidden="1">Har!$A$1:$Z$11</definedName>
  </definedNames>
  <calcPr calcId="125725"/>
  <customWorkbookViews>
    <customWorkbookView name="Lenovo - Personal View" guid="{EA9EF9BB-17A4-4DF7-A902-0CE1023EE8B5}" mergeInterval="0" personalView="1" maximized="1" xWindow="1" yWindow="1" windowWidth="1276" windowHeight="752" tabRatio="992" activeSheetId="1"/>
  </customWorkbookViews>
</workbook>
</file>

<file path=xl/calcChain.xml><?xml version="1.0" encoding="utf-8"?>
<calcChain xmlns="http://schemas.openxmlformats.org/spreadsheetml/2006/main">
  <c r="B10" i="1"/>
  <c r="B10" i="2" s="1"/>
  <c r="B10" i="3" s="1"/>
  <c r="B10" i="4" s="1"/>
  <c r="B10" i="5" s="1"/>
  <c r="B10" i="6" s="1"/>
  <c r="B10" i="7" s="1"/>
  <c r="B10" i="8" s="1"/>
  <c r="B10" i="9" s="1"/>
  <c r="B10" i="10" s="1"/>
  <c r="B10" i="11" s="1"/>
  <c r="B10" i="12" s="1"/>
  <c r="B10" i="13" s="1"/>
  <c r="B10" i="14" s="1"/>
  <c r="B10" i="15" s="1"/>
  <c r="B10" i="16" s="1"/>
  <c r="B10" i="17" s="1"/>
  <c r="B10" i="18" s="1"/>
  <c r="B10" i="19" s="1"/>
  <c r="B10" i="20" s="1"/>
  <c r="B10" i="21" s="1"/>
  <c r="B10" i="22" s="1"/>
  <c r="B10" i="23" s="1"/>
  <c r="B10" i="24" s="1"/>
  <c r="B10" i="25" s="1"/>
  <c r="B10" i="26" s="1"/>
  <c r="B10" i="27" s="1"/>
  <c r="B10" i="28" s="1"/>
  <c r="B10" i="29" s="1"/>
  <c r="B10" i="30" s="1"/>
  <c r="B10" i="31" s="1"/>
  <c r="B10" i="32" s="1"/>
  <c r="B10" i="33" s="1"/>
  <c r="B10" i="34" s="1"/>
  <c r="B10" i="35" s="1"/>
  <c r="B12" i="1"/>
  <c r="B12" i="2" s="1"/>
  <c r="B12" i="3" s="1"/>
  <c r="B12" i="4" s="1"/>
  <c r="B12" i="5" s="1"/>
  <c r="B12" i="6" s="1"/>
  <c r="B12" i="7" s="1"/>
  <c r="B12" i="8" s="1"/>
  <c r="B12" i="9" s="1"/>
  <c r="B12" i="10" s="1"/>
  <c r="B12" i="11" s="1"/>
  <c r="B12" i="12" s="1"/>
  <c r="B12" i="13" s="1"/>
  <c r="B12" i="14" s="1"/>
  <c r="B12" i="15" s="1"/>
  <c r="B12" i="16" s="1"/>
  <c r="B12" i="17" s="1"/>
  <c r="B12" i="18" s="1"/>
  <c r="B12" i="19" s="1"/>
  <c r="B12" i="20" s="1"/>
  <c r="B12" i="21" s="1"/>
  <c r="B12" i="22" s="1"/>
  <c r="B12" i="23" s="1"/>
  <c r="B12" i="24" s="1"/>
  <c r="B12" i="25" s="1"/>
  <c r="B12" i="26" s="1"/>
  <c r="B12" i="27" s="1"/>
  <c r="B12" i="28" s="1"/>
  <c r="B12" i="29" s="1"/>
  <c r="B12" i="30" s="1"/>
  <c r="B12" i="31" s="1"/>
  <c r="B12" i="32" s="1"/>
  <c r="B12" i="33" s="1"/>
  <c r="B12" i="34" s="1"/>
  <c r="B12" i="35" s="1"/>
  <c r="B11" i="1"/>
  <c r="B11" i="2" s="1"/>
  <c r="B11" i="3" s="1"/>
  <c r="B11" i="4" s="1"/>
  <c r="B11" i="5" s="1"/>
  <c r="B11" i="6" s="1"/>
  <c r="B11" i="7" s="1"/>
  <c r="B11" i="8" s="1"/>
  <c r="B11" i="9" s="1"/>
  <c r="B11" i="10" s="1"/>
  <c r="B11" i="11" s="1"/>
  <c r="B11" i="12" s="1"/>
  <c r="B11" i="13" s="1"/>
  <c r="B11" i="14" s="1"/>
  <c r="B11" i="15" s="1"/>
  <c r="B11" i="16" s="1"/>
  <c r="B11" i="17" s="1"/>
  <c r="B11" i="18" s="1"/>
  <c r="B11" i="19" s="1"/>
  <c r="B11" i="20" s="1"/>
  <c r="B11" i="21" s="1"/>
  <c r="B11" i="22" s="1"/>
  <c r="B11" i="23" s="1"/>
  <c r="B11" i="24" s="1"/>
  <c r="B11" i="25" s="1"/>
  <c r="B11" i="26" s="1"/>
  <c r="B11" i="27" s="1"/>
  <c r="B11" i="28" s="1"/>
  <c r="B11" i="29" s="1"/>
  <c r="B11" i="30" s="1"/>
  <c r="B11" i="31" s="1"/>
  <c r="B11" i="32" s="1"/>
  <c r="B11" i="33" s="1"/>
  <c r="B11" i="34" s="1"/>
  <c r="B11" i="35" s="1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34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33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32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31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30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9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7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6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5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4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3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2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1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20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9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7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6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5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4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3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2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1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10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9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7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6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5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4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8" i="3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W7" i="1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W8" i="2"/>
  <c r="V8"/>
  <c r="U8"/>
  <c r="T8"/>
  <c r="S8"/>
  <c r="R8"/>
  <c r="Q8"/>
  <c r="P8"/>
  <c r="O8"/>
  <c r="N8"/>
  <c r="M8"/>
  <c r="L8"/>
  <c r="K8"/>
  <c r="J8"/>
  <c r="I8"/>
  <c r="H8"/>
  <c r="G8"/>
  <c r="F8"/>
  <c r="E8"/>
  <c r="D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8"/>
  <c r="C7"/>
  <c r="R8" i="1"/>
  <c r="S8"/>
  <c r="T8"/>
  <c r="U8"/>
  <c r="V8"/>
  <c r="W8"/>
  <c r="J8"/>
  <c r="K8"/>
  <c r="L8"/>
  <c r="M8"/>
  <c r="N8"/>
  <c r="O8"/>
  <c r="P8"/>
  <c r="Q8"/>
  <c r="F8"/>
  <c r="G8"/>
  <c r="H8"/>
  <c r="I8"/>
  <c r="D8"/>
  <c r="E8"/>
  <c r="C8"/>
  <c r="X7" l="1"/>
  <c r="Z7"/>
  <c r="Y7"/>
  <c r="X7" i="14" l="1"/>
  <c r="Y7"/>
  <c r="Z7"/>
  <c r="X8"/>
  <c r="Y8"/>
  <c r="Z8"/>
  <c r="Z8" i="33"/>
  <c r="Y8"/>
  <c r="X8"/>
  <c r="Z7"/>
  <c r="Y7"/>
  <c r="X7"/>
  <c r="Z8" i="35"/>
  <c r="Y8"/>
  <c r="X8"/>
  <c r="Z7"/>
  <c r="Y7"/>
  <c r="X7"/>
  <c r="Z8" i="26"/>
  <c r="Y8"/>
  <c r="X8"/>
  <c r="Z7"/>
  <c r="Y7"/>
  <c r="X7"/>
  <c r="Z8" i="12"/>
  <c r="Y8"/>
  <c r="X8"/>
  <c r="Z7"/>
  <c r="Y7"/>
  <c r="X7"/>
  <c r="Z8" i="20" l="1"/>
  <c r="Y8"/>
  <c r="Y7"/>
  <c r="Z7"/>
  <c r="X8"/>
  <c r="Z8" i="28" l="1"/>
  <c r="Y8"/>
  <c r="X8"/>
  <c r="Z7"/>
  <c r="Y7"/>
  <c r="X7"/>
  <c r="Z8" i="24" l="1"/>
  <c r="Y8"/>
  <c r="X8"/>
  <c r="Y7"/>
  <c r="Z8" i="13"/>
  <c r="Y8"/>
  <c r="X8"/>
  <c r="Y7"/>
  <c r="Z8" i="15"/>
  <c r="Y8"/>
  <c r="X8"/>
  <c r="Y7"/>
  <c r="Z8" i="16"/>
  <c r="Y8"/>
  <c r="X8"/>
  <c r="Z7"/>
  <c r="X7"/>
  <c r="Z8" i="29"/>
  <c r="X8"/>
  <c r="Y8"/>
  <c r="X7"/>
  <c r="Z7" l="1"/>
  <c r="Y7" i="16"/>
  <c r="X7" i="15"/>
  <c r="Z7"/>
  <c r="X7" i="13"/>
  <c r="Z7"/>
  <c r="X7" i="24"/>
  <c r="Z7"/>
  <c r="Y7" i="29"/>
  <c r="Z8" i="27"/>
  <c r="Y8"/>
  <c r="X8"/>
  <c r="Z7"/>
  <c r="Y7"/>
  <c r="X7"/>
  <c r="Z8" i="25"/>
  <c r="Y8"/>
  <c r="X8"/>
  <c r="Z7"/>
  <c r="Y7"/>
  <c r="X7"/>
  <c r="Z8" i="21"/>
  <c r="Y8"/>
  <c r="X8"/>
  <c r="Z7"/>
  <c r="Y7"/>
  <c r="X7"/>
  <c r="Z8" i="30" l="1"/>
  <c r="Y8"/>
  <c r="X8"/>
  <c r="Z7"/>
  <c r="Y7"/>
  <c r="X7"/>
  <c r="Z8" i="31"/>
  <c r="Y8"/>
  <c r="X8"/>
  <c r="Z7"/>
  <c r="Y7"/>
  <c r="X7"/>
  <c r="Z8" i="32"/>
  <c r="Y8"/>
  <c r="X8"/>
  <c r="Z7"/>
  <c r="Y7"/>
  <c r="X7"/>
  <c r="Z8" i="34"/>
  <c r="Y8"/>
  <c r="X8"/>
  <c r="Z7"/>
  <c r="Y7"/>
  <c r="X7"/>
  <c r="Z8" i="1"/>
  <c r="Y8"/>
  <c r="X8"/>
  <c r="Z8" i="2"/>
  <c r="Y8"/>
  <c r="X8"/>
  <c r="Z7"/>
  <c r="Y7"/>
  <c r="X7"/>
  <c r="Z8" i="3"/>
  <c r="Y8"/>
  <c r="X8"/>
  <c r="Z7"/>
  <c r="Y7"/>
  <c r="X7"/>
  <c r="Z8" i="4"/>
  <c r="Y8"/>
  <c r="X8"/>
  <c r="Z7"/>
  <c r="Y7"/>
  <c r="X7"/>
  <c r="Z8" i="5"/>
  <c r="Y8"/>
  <c r="X8"/>
  <c r="Z7"/>
  <c r="Y7"/>
  <c r="X7"/>
  <c r="Z8" i="6"/>
  <c r="Y8"/>
  <c r="X8"/>
  <c r="Z7"/>
  <c r="Y7"/>
  <c r="X7"/>
  <c r="Z8" i="7"/>
  <c r="Y8"/>
  <c r="X8"/>
  <c r="Z7"/>
  <c r="X7"/>
  <c r="Z8" i="8"/>
  <c r="Y8"/>
  <c r="X8"/>
  <c r="Z7"/>
  <c r="Y7"/>
  <c r="X7"/>
  <c r="Z8" i="9"/>
  <c r="Y8"/>
  <c r="X8"/>
  <c r="Z7"/>
  <c r="Y7"/>
  <c r="X7"/>
  <c r="Z8" i="10"/>
  <c r="Y8"/>
  <c r="X8"/>
  <c r="Z7"/>
  <c r="Y7"/>
  <c r="X7"/>
  <c r="Z8" i="11"/>
  <c r="Y8"/>
  <c r="X8"/>
  <c r="Z7"/>
  <c r="Y7"/>
  <c r="X7"/>
  <c r="Z8" i="17"/>
  <c r="Y8"/>
  <c r="X8"/>
  <c r="Z7"/>
  <c r="Y7"/>
  <c r="X7"/>
  <c r="Z8" i="18"/>
  <c r="Y8"/>
  <c r="X8"/>
  <c r="Z7"/>
  <c r="Y7"/>
  <c r="X7"/>
  <c r="X7" i="20"/>
  <c r="Z8" i="19"/>
  <c r="Z7"/>
  <c r="Y8"/>
  <c r="Y7"/>
  <c r="X8"/>
  <c r="X7"/>
  <c r="Z8" i="22"/>
  <c r="Z7"/>
  <c r="Y8"/>
  <c r="Y7"/>
  <c r="X8"/>
  <c r="X7"/>
  <c r="Z8" i="23"/>
  <c r="Z7"/>
  <c r="Y8"/>
  <c r="Y7"/>
  <c r="X8"/>
  <c r="X7"/>
  <c r="V7" i="7" l="1"/>
  <c r="Y7" l="1"/>
</calcChain>
</file>

<file path=xl/sharedStrings.xml><?xml version="1.0" encoding="utf-8"?>
<sst xmlns="http://schemas.openxmlformats.org/spreadsheetml/2006/main" count="1437" uniqueCount="68">
  <si>
    <t>Ministry of Health &amp; Family Welfare</t>
  </si>
  <si>
    <t>NRHM Finance Division</t>
  </si>
  <si>
    <t>[Rs. In crores]</t>
  </si>
  <si>
    <t>2005-06</t>
  </si>
  <si>
    <t>2006-07</t>
  </si>
  <si>
    <t>2007-08</t>
  </si>
  <si>
    <t>2008-09</t>
  </si>
  <si>
    <t>2009-10</t>
  </si>
  <si>
    <t>2010-11</t>
  </si>
  <si>
    <t>T  O  T  A  L</t>
  </si>
  <si>
    <t>Sl. No.</t>
  </si>
  <si>
    <t>Programme</t>
  </si>
  <si>
    <t xml:space="preserve">Allocation </t>
  </si>
  <si>
    <t xml:space="preserve">Release </t>
  </si>
  <si>
    <t>Exp.</t>
  </si>
  <si>
    <t>Release</t>
  </si>
  <si>
    <t>Exp</t>
  </si>
  <si>
    <t>RCH-II</t>
  </si>
  <si>
    <t>Additionalities under NRHM</t>
  </si>
  <si>
    <t xml:space="preserve">Release 
</t>
  </si>
  <si>
    <t xml:space="preserve">Exp. 
</t>
  </si>
  <si>
    <t>[Rs. in Crore]</t>
  </si>
  <si>
    <t>Allocation</t>
  </si>
  <si>
    <t xml:space="preserve">Ministry of Health &amp; Family Welfare
Statement showing the Allocation, Release and Expenditure under National Rural Health Mission for the F.Ys. 2005-06 to 2010-11 - Maharashtra
NRHM Finance Division
</t>
  </si>
  <si>
    <t>[Rs. in crore]</t>
  </si>
  <si>
    <t xml:space="preserve">Ministry of Health &amp; Family Welfare
Statement showing the Allocation, Release and Expenditure under National Rural Health Mission for the F.Ys. 2005-06 to 2010-11 - Madhya Pradesh
NRHM Finance Division
</t>
  </si>
  <si>
    <t>2011-12</t>
  </si>
  <si>
    <t>[Rs. In crore]</t>
  </si>
  <si>
    <t>[Rs.in Crore]</t>
  </si>
  <si>
    <t xml:space="preserve">Note:  * Denotes inclusive of kind grants. </t>
  </si>
  <si>
    <r>
      <t xml:space="preserve">Statement showing the Allocation, Release and Expenditure under National Rural Health Mission for the F.Ys. 2005-06 to 2011-12  - </t>
    </r>
    <r>
      <rPr>
        <b/>
        <sz val="16"/>
        <color theme="1"/>
        <rFont val="Calibri"/>
        <family val="2"/>
        <scheme val="minor"/>
      </rPr>
      <t>Andaman &amp; Nicobar Islands</t>
    </r>
  </si>
  <si>
    <r>
      <t xml:space="preserve">Statement showing the Allocation, Release and Expenditure under National Rural Health Mission for the F.Ys. 2005-06 to 2011-12  for </t>
    </r>
    <r>
      <rPr>
        <b/>
        <sz val="16"/>
        <color theme="1"/>
        <rFont val="Calibri"/>
        <family val="2"/>
        <scheme val="minor"/>
      </rPr>
      <t>Andhra Pradesh</t>
    </r>
  </si>
  <si>
    <r>
      <t xml:space="preserve">Statement showing the Allocation, Release and Expenditure under National Rural Health Mission for the F.Ys. 2005-06 to 2011-12  </t>
    </r>
    <r>
      <rPr>
        <b/>
        <sz val="16"/>
        <color theme="1"/>
        <rFont val="Calibri"/>
        <family val="2"/>
        <scheme val="minor"/>
      </rPr>
      <t xml:space="preserve"> Arunachal Pradesh</t>
    </r>
  </si>
  <si>
    <r>
      <t xml:space="preserve">Statement showing the Allocation, Release and Expenditure under National Rural Health Mission for the F.Ys. 2005-06 to 2011-12  for </t>
    </r>
    <r>
      <rPr>
        <b/>
        <sz val="16"/>
        <color theme="1"/>
        <rFont val="Calibri"/>
        <family val="2"/>
        <scheme val="minor"/>
      </rPr>
      <t>Assam</t>
    </r>
  </si>
  <si>
    <r>
      <t>Statement showing the Allocation, Release and Expenditure under National Rural Health Mission for the F.Ys. 2005-06 to 2011-12 -</t>
    </r>
    <r>
      <rPr>
        <b/>
        <sz val="16"/>
        <color theme="1"/>
        <rFont val="Calibri"/>
        <family val="2"/>
        <scheme val="minor"/>
      </rPr>
      <t xml:space="preserve">  Bihar</t>
    </r>
  </si>
  <si>
    <r>
      <t xml:space="preserve">Statement showing the Allocation, Release and Expenditure under National Rural Health Mission for the F.Ys. 2005-06 to 2011 -12 for </t>
    </r>
    <r>
      <rPr>
        <b/>
        <sz val="16"/>
        <color theme="1"/>
        <rFont val="Calibri"/>
        <family val="2"/>
        <scheme val="minor"/>
      </rPr>
      <t>Chandigarh</t>
    </r>
  </si>
  <si>
    <r>
      <t xml:space="preserve">Statement showing the Allocation, Release and Expenditure under National Rural Health Mission for the F.Ys. 2005-06 to 2011-12 - </t>
    </r>
    <r>
      <rPr>
        <b/>
        <sz val="16"/>
        <color theme="1"/>
        <rFont val="Calibri"/>
        <family val="2"/>
        <scheme val="minor"/>
      </rPr>
      <t>Chhattisgarh</t>
    </r>
  </si>
  <si>
    <r>
      <t xml:space="preserve">Statement showing the Allocation, Release and Expenditure under National Rural Health Mission for the F.Ys. 2005-06 to 2011-12 - </t>
    </r>
    <r>
      <rPr>
        <b/>
        <sz val="16"/>
        <color theme="1"/>
        <rFont val="Calibri"/>
        <family val="2"/>
        <scheme val="minor"/>
      </rPr>
      <t>Dadra &amp; Nagar Haveli</t>
    </r>
  </si>
  <si>
    <r>
      <t xml:space="preserve">Statement showing the Allocation, Release and Expenditure under National Rural Health Mission for the F.Ys. 2005-06 to 2011-12 - </t>
    </r>
    <r>
      <rPr>
        <b/>
        <sz val="16"/>
        <color theme="1"/>
        <rFont val="Calibri"/>
        <family val="2"/>
        <scheme val="minor"/>
      </rPr>
      <t>Daman &amp; Diu</t>
    </r>
  </si>
  <si>
    <r>
      <t xml:space="preserve">Statement showing the Allocation, Release and Expenditure under National Rural Health Mission for the F.Ys. 2005-06 to 2011-12  - </t>
    </r>
    <r>
      <rPr>
        <b/>
        <sz val="16"/>
        <color theme="1"/>
        <rFont val="Calibri"/>
        <family val="2"/>
        <scheme val="minor"/>
      </rPr>
      <t>Delhi</t>
    </r>
  </si>
  <si>
    <r>
      <t>Statement showing the Allocation, Release and Expenditure under National Rural Health Mission for the F.Ys. 2005-06 to 2011-12  -</t>
    </r>
    <r>
      <rPr>
        <b/>
        <sz val="16"/>
        <rFont val="Calibri"/>
        <family val="2"/>
        <scheme val="minor"/>
      </rPr>
      <t>Jammu &amp; Kashmir</t>
    </r>
  </si>
  <si>
    <r>
      <t xml:space="preserve">Statement showing the Allocation, Release and Expenditure under National Rural Health Mission for the F.Ys. 2005-06 to 2011- 12 - </t>
    </r>
    <r>
      <rPr>
        <b/>
        <sz val="16"/>
        <color theme="1"/>
        <rFont val="Calibri"/>
        <family val="2"/>
        <scheme val="minor"/>
      </rPr>
      <t>Jharkhand</t>
    </r>
  </si>
  <si>
    <r>
      <t>Statement showing the Allocation, Release and Expenditure under National Rural Health Mission for the F.Ys. 2005-06 to 2011-12 -</t>
    </r>
    <r>
      <rPr>
        <b/>
        <sz val="16"/>
        <color theme="1"/>
        <rFont val="Calibri"/>
        <family val="2"/>
        <scheme val="minor"/>
      </rPr>
      <t xml:space="preserve"> Karnataka</t>
    </r>
  </si>
  <si>
    <r>
      <t xml:space="preserve">Statement showing the Allocation, Release and Expenditure under National Rural Health Mission for the F.Ys. 2005-06 to 2011 -12 -  </t>
    </r>
    <r>
      <rPr>
        <b/>
        <sz val="16"/>
        <color theme="1"/>
        <rFont val="Calibri"/>
        <family val="2"/>
        <scheme val="minor"/>
      </rPr>
      <t>Kerala</t>
    </r>
  </si>
  <si>
    <r>
      <t xml:space="preserve">Statement showing the Allocation, Release and Expenditure under National Rural Health Mission for the F.Ys. 2005-06 to 2011-12 - </t>
    </r>
    <r>
      <rPr>
        <b/>
        <sz val="16"/>
        <rFont val="Calibri"/>
        <family val="2"/>
        <scheme val="minor"/>
      </rPr>
      <t>Lakshadweep</t>
    </r>
  </si>
  <si>
    <r>
      <t xml:space="preserve">Statement showing the Allocation, Release and Expenditure under National Rural Health Mission for the F.Ys. 2005-06 to 2011 -12  - </t>
    </r>
    <r>
      <rPr>
        <b/>
        <sz val="16"/>
        <rFont val="Calibri"/>
        <family val="2"/>
        <scheme val="minor"/>
      </rPr>
      <t>Madhya Pradesh</t>
    </r>
  </si>
  <si>
    <r>
      <t xml:space="preserve">Statement showing the Allocation, Release and Expenditure under National Rural Health Mission for the F.Ys. 2005-06 to 2011-12   - </t>
    </r>
    <r>
      <rPr>
        <b/>
        <sz val="16"/>
        <rFont val="Calibri"/>
        <family val="2"/>
        <scheme val="minor"/>
      </rPr>
      <t>Maharashtra</t>
    </r>
  </si>
  <si>
    <r>
      <t xml:space="preserve">Statement showing the Allocation, Release and Expenditure under National Rural Health Mission for the F.Ys. 2005-06 to 2011-12  - </t>
    </r>
    <r>
      <rPr>
        <b/>
        <sz val="16"/>
        <rFont val="Calibri"/>
        <family val="2"/>
        <scheme val="minor"/>
      </rPr>
      <t>Mizoram</t>
    </r>
  </si>
  <si>
    <r>
      <t xml:space="preserve">Statement showing the Allocation, Release and Expenditure under National Rural Health Mission for the F.Ys. 2005-06 to 2011-12  - </t>
    </r>
    <r>
      <rPr>
        <b/>
        <sz val="16"/>
        <rFont val="Calibri"/>
        <family val="2"/>
        <scheme val="minor"/>
      </rPr>
      <t>Nagaland</t>
    </r>
  </si>
  <si>
    <r>
      <t xml:space="preserve">Statement showing the Allocation, Release and Expenditure under National Rural Health Mission for the F.Ys. 2005-06 to 2011-12  - </t>
    </r>
    <r>
      <rPr>
        <b/>
        <sz val="16"/>
        <rFont val="Calibri"/>
        <family val="2"/>
        <scheme val="minor"/>
      </rPr>
      <t>Orissa</t>
    </r>
  </si>
  <si>
    <r>
      <t xml:space="preserve">Statement showing the Allocation, Release and Expenditure under National Rural Health Mission for the F.Ys. 2005-06 to 2011-12  - </t>
    </r>
    <r>
      <rPr>
        <b/>
        <sz val="16"/>
        <rFont val="Calibri"/>
        <family val="2"/>
        <scheme val="minor"/>
      </rPr>
      <t>Puducherry</t>
    </r>
  </si>
  <si>
    <r>
      <t xml:space="preserve">Statement showing the Allocation, Release and Expenditure under National Rural Health Mission for the F.Ys. 2005-06 to 2011 -12   - </t>
    </r>
    <r>
      <rPr>
        <b/>
        <sz val="16"/>
        <rFont val="Calibri"/>
        <family val="2"/>
        <scheme val="minor"/>
      </rPr>
      <t>Tripura</t>
    </r>
  </si>
  <si>
    <r>
      <t xml:space="preserve">Statement showing the Allocation, Release and Expenditure under National Rural Health Mission for the F.Ys. 2005-06 to 2011 -12  - </t>
    </r>
    <r>
      <rPr>
        <b/>
        <sz val="16"/>
        <rFont val="Calibri"/>
        <family val="2"/>
        <scheme val="minor"/>
      </rPr>
      <t>Tamil Nadu</t>
    </r>
  </si>
  <si>
    <r>
      <t xml:space="preserve">Statement showing the Allocation, Release and Expenditure under National Rural Health Mission for the F.Ys. 2005-06 to 2011 -12  - </t>
    </r>
    <r>
      <rPr>
        <b/>
        <sz val="16"/>
        <rFont val="Calibri"/>
        <family val="2"/>
        <scheme val="minor"/>
      </rPr>
      <t>Sikkim</t>
    </r>
  </si>
  <si>
    <r>
      <t xml:space="preserve">Statement showing the Allocation, Release and Expenditure under National Rural Health Mission for the F.Ys. 2005-06 to 2011-12   - </t>
    </r>
    <r>
      <rPr>
        <b/>
        <sz val="16"/>
        <rFont val="Calibri"/>
        <family val="2"/>
        <scheme val="minor"/>
      </rPr>
      <t>Rajasthan</t>
    </r>
  </si>
  <si>
    <r>
      <t xml:space="preserve">Statement showing the Allocation, Release and Expenditure under National Rural Health Mission for the F.Ys. 2005-06 to 2011-12 - </t>
    </r>
    <r>
      <rPr>
        <b/>
        <sz val="16"/>
        <rFont val="Calibri"/>
        <family val="2"/>
        <scheme val="minor"/>
      </rPr>
      <t>Meghalya</t>
    </r>
  </si>
  <si>
    <t xml:space="preserve"> </t>
  </si>
  <si>
    <r>
      <t>Statement showing the Allocation, Release and Expenditure under National Rural Health Mission for the F.Ys. 2005-06 to 2010-11  -</t>
    </r>
    <r>
      <rPr>
        <b/>
        <sz val="16"/>
        <color theme="1"/>
        <rFont val="Calibri"/>
        <family val="2"/>
        <scheme val="minor"/>
      </rPr>
      <t>Gujarat</t>
    </r>
  </si>
  <si>
    <r>
      <t xml:space="preserve">Statement showing the Allocation, Release and Expenditure under National Rural Health Mission for the F.Ys. 2005-06 to 2011-12  - </t>
    </r>
    <r>
      <rPr>
        <b/>
        <sz val="16"/>
        <rFont val="Calibri"/>
        <family val="2"/>
        <scheme val="minor"/>
      </rPr>
      <t>Himachal Pradesh</t>
    </r>
  </si>
  <si>
    <t xml:space="preserve">               </t>
  </si>
  <si>
    <t xml:space="preserve">              </t>
  </si>
  <si>
    <r>
      <t xml:space="preserve">Statement showing the Allocation, Release and Expenditure under National Rural Health Mission for the F.Ys. 2005-06 to 2011-12  - </t>
    </r>
    <r>
      <rPr>
        <b/>
        <sz val="14"/>
        <rFont val="Calibri"/>
        <family val="2"/>
        <scheme val="minor"/>
      </rPr>
      <t>WEST BENGAL</t>
    </r>
  </si>
  <si>
    <r>
      <t xml:space="preserve">Statement showing the Allocation, Release and Expenditure under National Rural Health Mission for the F.Ys. 2005-06 to 2011-12 - </t>
    </r>
    <r>
      <rPr>
        <b/>
        <sz val="13"/>
        <color theme="1"/>
        <rFont val="Calibri"/>
        <family val="2"/>
        <scheme val="minor"/>
      </rPr>
      <t>Haryana</t>
    </r>
  </si>
  <si>
    <r>
      <t xml:space="preserve">Statement showing the Allocation, Release and Expenditure under National Rural Health Mission for the F.Ys. 2005-06 to 2011-12   - </t>
    </r>
    <r>
      <rPr>
        <b/>
        <sz val="13"/>
        <rFont val="Calibri"/>
        <family val="2"/>
        <scheme val="minor"/>
      </rPr>
      <t>Punjab</t>
    </r>
  </si>
  <si>
    <r>
      <t xml:space="preserve">Statement showing the Allocation, Release and Expenditure under National Rural Health Mission for the F.Ys. 2005-06 to 2011-12 - </t>
    </r>
    <r>
      <rPr>
        <b/>
        <sz val="11"/>
        <rFont val="Calibri"/>
        <family val="2"/>
        <scheme val="minor"/>
      </rPr>
      <t>Manipur</t>
    </r>
  </si>
  <si>
    <r>
      <t xml:space="preserve">Statement showing the Allocation, Release and Expenditure under National Rural Health Mission for the F.Ys. 2005-06 to 2011 -12  </t>
    </r>
    <r>
      <rPr>
        <b/>
        <sz val="12"/>
        <color theme="1"/>
        <rFont val="Calibri"/>
        <family val="2"/>
        <scheme val="minor"/>
      </rPr>
      <t>Goa</t>
    </r>
  </si>
  <si>
    <r>
      <t xml:space="preserve">Statement showing the Allocation, Release and Expenditure under National Rural Health Mission for the F.Ys. 2005-06 to 2011-12 -  </t>
    </r>
    <r>
      <rPr>
        <b/>
        <sz val="14"/>
        <rFont val="Calibri"/>
        <family val="2"/>
        <scheme val="minor"/>
      </rPr>
      <t>Uttar Pradesh</t>
    </r>
  </si>
  <si>
    <r>
      <t xml:space="preserve">Statement showing the Allocation, Release and Expenditure under National Rural Health Mission for the F.Ys. 2005-06 to 2011 - 12 </t>
    </r>
    <r>
      <rPr>
        <b/>
        <sz val="14"/>
        <rFont val="Calibri"/>
        <family val="2"/>
        <scheme val="minor"/>
      </rPr>
      <t>Uttarakhand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</si>
</sst>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 Narrow"/>
      <family val="2"/>
    </font>
    <font>
      <sz val="14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7" fillId="0" borderId="0"/>
    <xf numFmtId="0" fontId="1" fillId="0" borderId="0"/>
    <xf numFmtId="0" fontId="31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5" fillId="0" borderId="0" xfId="0" applyFont="1" applyFill="1"/>
    <xf numFmtId="0" fontId="2" fillId="0" borderId="3" xfId="0" applyFont="1" applyFill="1" applyBorder="1" applyAlignment="1">
      <alignment wrapText="1"/>
    </xf>
    <xf numFmtId="0" fontId="12" fillId="0" borderId="3" xfId="0" applyFont="1" applyFill="1" applyBorder="1"/>
    <xf numFmtId="0" fontId="12" fillId="0" borderId="3" xfId="0" applyFont="1" applyFill="1" applyBorder="1" applyAlignment="1">
      <alignment wrapText="1"/>
    </xf>
    <xf numFmtId="0" fontId="2" fillId="0" borderId="0" xfId="0" applyFont="1" applyFill="1"/>
    <xf numFmtId="0" fontId="9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2" fontId="2" fillId="0" borderId="0" xfId="0" applyNumberFormat="1" applyFont="1" applyFill="1"/>
    <xf numFmtId="0" fontId="12" fillId="0" borderId="6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6" fillId="0" borderId="0" xfId="0" applyFont="1" applyFill="1"/>
    <xf numFmtId="2" fontId="0" fillId="0" borderId="0" xfId="0" applyNumberFormat="1" applyFill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 applyFont="1" applyFill="1" applyBorder="1"/>
    <xf numFmtId="9" fontId="1" fillId="0" borderId="0" xfId="1" applyFont="1" applyFill="1" applyBorder="1"/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9" fontId="3" fillId="0" borderId="0" xfId="1" applyFont="1" applyFill="1" applyBorder="1"/>
    <xf numFmtId="2" fontId="6" fillId="0" borderId="0" xfId="0" applyNumberFormat="1" applyFont="1" applyFill="1" applyBorder="1"/>
    <xf numFmtId="0" fontId="0" fillId="0" borderId="0" xfId="0" applyFill="1" applyBorder="1"/>
    <xf numFmtId="2" fontId="16" fillId="0" borderId="3" xfId="0" applyNumberFormat="1" applyFont="1" applyFill="1" applyBorder="1"/>
    <xf numFmtId="2" fontId="17" fillId="0" borderId="3" xfId="0" applyNumberFormat="1" applyFont="1" applyFill="1" applyBorder="1"/>
    <xf numFmtId="0" fontId="0" fillId="0" borderId="0" xfId="0" applyFill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2" fontId="3" fillId="0" borderId="0" xfId="0" applyNumberFormat="1" applyFont="1" applyFill="1" applyBorder="1"/>
    <xf numFmtId="2" fontId="5" fillId="0" borderId="0" xfId="0" applyNumberFormat="1" applyFont="1" applyFill="1" applyBorder="1"/>
    <xf numFmtId="0" fontId="0" fillId="0" borderId="0" xfId="0" applyFill="1" applyAlignment="1">
      <alignment wrapText="1"/>
    </xf>
    <xf numFmtId="0" fontId="6" fillId="0" borderId="0" xfId="0" applyFont="1" applyFill="1" applyBorder="1"/>
    <xf numFmtId="2" fontId="12" fillId="0" borderId="3" xfId="0" applyNumberFormat="1" applyFont="1" applyFill="1" applyBorder="1" applyAlignment="1">
      <alignment wrapText="1"/>
    </xf>
    <xf numFmtId="2" fontId="16" fillId="0" borderId="3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7" fillId="0" borderId="0" xfId="0" applyFont="1" applyFill="1"/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3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2" fontId="17" fillId="0" borderId="0" xfId="0" applyNumberFormat="1" applyFont="1" applyFill="1" applyBorder="1"/>
    <xf numFmtId="0" fontId="5" fillId="0" borderId="0" xfId="0" applyFont="1" applyFill="1" applyAlignment="1">
      <alignment wrapText="1"/>
    </xf>
    <xf numFmtId="0" fontId="23" fillId="0" borderId="0" xfId="0" applyFont="1" applyFill="1" applyBorder="1"/>
    <xf numFmtId="0" fontId="3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right"/>
    </xf>
    <xf numFmtId="2" fontId="16" fillId="0" borderId="4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3" fillId="0" borderId="0" xfId="0" applyFont="1" applyFill="1"/>
    <xf numFmtId="0" fontId="13" fillId="0" borderId="4" xfId="0" applyFont="1" applyFill="1" applyBorder="1" applyAlignment="1">
      <alignment horizontal="center" vertical="top"/>
    </xf>
    <xf numFmtId="2" fontId="17" fillId="0" borderId="3" xfId="0" applyNumberFormat="1" applyFont="1" applyFill="1" applyBorder="1" applyAlignment="1">
      <alignment horizontal="right"/>
    </xf>
    <xf numFmtId="2" fontId="17" fillId="0" borderId="3" xfId="0" applyNumberFormat="1" applyFont="1" applyBorder="1" applyAlignment="1">
      <alignment horizontal="right"/>
    </xf>
    <xf numFmtId="2" fontId="17" fillId="0" borderId="4" xfId="0" applyNumberFormat="1" applyFont="1" applyBorder="1" applyAlignment="1">
      <alignment horizontal="right"/>
    </xf>
    <xf numFmtId="0" fontId="25" fillId="0" borderId="0" xfId="0" applyFont="1" applyFill="1" applyBorder="1"/>
    <xf numFmtId="2" fontId="17" fillId="0" borderId="4" xfId="0" applyNumberFormat="1" applyFont="1" applyFill="1" applyBorder="1"/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43" fontId="3" fillId="0" borderId="0" xfId="6" applyNumberFormat="1" applyFont="1" applyFill="1" applyAlignment="1">
      <alignment vertical="center"/>
    </xf>
    <xf numFmtId="0" fontId="16" fillId="0" borderId="0" xfId="0" applyFont="1" applyFill="1"/>
    <xf numFmtId="0" fontId="16" fillId="0" borderId="3" xfId="0" applyFont="1" applyFill="1" applyBorder="1" applyAlignment="1">
      <alignment wrapText="1"/>
    </xf>
    <xf numFmtId="0" fontId="16" fillId="0" borderId="0" xfId="0" applyFont="1" applyFill="1" applyBorder="1"/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wrapText="1"/>
    </xf>
    <xf numFmtId="0" fontId="0" fillId="0" borderId="0" xfId="0" applyFont="1" applyFill="1" applyBorder="1"/>
    <xf numFmtId="49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3" xfId="0" applyFont="1" applyFill="1" applyBorder="1"/>
    <xf numFmtId="0" fontId="15" fillId="0" borderId="0" xfId="0" applyFont="1" applyFill="1" applyBorder="1"/>
    <xf numFmtId="2" fontId="17" fillId="0" borderId="3" xfId="0" applyNumberFormat="1" applyFont="1" applyFill="1" applyBorder="1" applyAlignment="1">
      <alignment wrapText="1"/>
    </xf>
    <xf numFmtId="0" fontId="8" fillId="0" borderId="3" xfId="7" applyNumberFormat="1" applyFont="1" applyFill="1" applyBorder="1" applyAlignment="1">
      <alignment horizontal="center" vertical="top" wrapText="1"/>
    </xf>
    <xf numFmtId="0" fontId="8" fillId="0" borderId="7" xfId="7" applyNumberFormat="1" applyFont="1" applyFill="1" applyBorder="1" applyAlignment="1">
      <alignment horizontal="center" vertical="top" wrapText="1"/>
    </xf>
    <xf numFmtId="0" fontId="8" fillId="0" borderId="2" xfId="7" applyNumberFormat="1" applyFont="1" applyFill="1" applyBorder="1" applyAlignment="1">
      <alignment horizontal="center" vertical="top" wrapText="1"/>
    </xf>
    <xf numFmtId="0" fontId="8" fillId="0" borderId="4" xfId="7" applyNumberFormat="1" applyFont="1" applyFill="1" applyBorder="1" applyAlignment="1">
      <alignment horizontal="center" vertical="top" wrapText="1"/>
    </xf>
    <xf numFmtId="2" fontId="17" fillId="0" borderId="3" xfId="0" applyNumberFormat="1" applyFont="1" applyFill="1" applyBorder="1" applyAlignment="1"/>
    <xf numFmtId="2" fontId="17" fillId="0" borderId="3" xfId="0" applyNumberFormat="1" applyFont="1" applyBorder="1" applyAlignment="1"/>
    <xf numFmtId="2" fontId="17" fillId="0" borderId="4" xfId="0" applyNumberFormat="1" applyFont="1" applyBorder="1" applyAlignment="1"/>
    <xf numFmtId="0" fontId="2" fillId="0" borderId="2" xfId="0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horizontal="right"/>
    </xf>
    <xf numFmtId="2" fontId="17" fillId="0" borderId="4" xfId="0" applyNumberFormat="1" applyFont="1" applyFill="1" applyBorder="1" applyAlignment="1"/>
    <xf numFmtId="0" fontId="16" fillId="0" borderId="2" xfId="0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/>
    <xf numFmtId="2" fontId="16" fillId="0" borderId="4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2" fontId="9" fillId="0" borderId="3" xfId="0" applyNumberFormat="1" applyFont="1" applyFill="1" applyBorder="1"/>
    <xf numFmtId="2" fontId="17" fillId="0" borderId="8" xfId="0" applyNumberFormat="1" applyFont="1" applyFill="1" applyBorder="1" applyAlignment="1"/>
    <xf numFmtId="0" fontId="13" fillId="0" borderId="8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21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/>
    <xf numFmtId="2" fontId="29" fillId="0" borderId="0" xfId="0" applyNumberFormat="1" applyFont="1" applyFill="1"/>
    <xf numFmtId="0" fontId="22" fillId="0" borderId="0" xfId="0" applyFont="1" applyFill="1" applyBorder="1"/>
    <xf numFmtId="0" fontId="3" fillId="0" borderId="0" xfId="0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/>
    <xf numFmtId="2" fontId="29" fillId="0" borderId="0" xfId="0" applyNumberFormat="1" applyFont="1" applyFill="1" applyBorder="1"/>
    <xf numFmtId="2" fontId="29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/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top"/>
    </xf>
    <xf numFmtId="0" fontId="29" fillId="0" borderId="19" xfId="0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Border="1" applyAlignment="1">
      <alignment vertical="center" wrapText="1"/>
    </xf>
    <xf numFmtId="2" fontId="29" fillId="0" borderId="0" xfId="0" applyNumberFormat="1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36" fillId="0" borderId="0" xfId="0" applyFont="1" applyFill="1" applyBorder="1" applyAlignment="1">
      <alignment vertical="top"/>
    </xf>
    <xf numFmtId="0" fontId="37" fillId="0" borderId="0" xfId="0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9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/>
    </xf>
    <xf numFmtId="0" fontId="29" fillId="0" borderId="19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</cellXfs>
  <cellStyles count="90">
    <cellStyle name="Comma" xfId="6" builtinId="3"/>
    <cellStyle name="Comma 2" xfId="11"/>
    <cellStyle name="Normal" xfId="0" builtinId="0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7"/>
    <cellStyle name="Normal 2 3" xfId="21"/>
    <cellStyle name="Normal 2 4" xfId="22"/>
    <cellStyle name="Normal 20" xfId="23"/>
    <cellStyle name="Normal 21" xfId="24"/>
    <cellStyle name="Normal 23" xfId="25"/>
    <cellStyle name="Normal 24" xfId="26"/>
    <cellStyle name="Normal 26" xfId="27"/>
    <cellStyle name="Normal 27" xfId="28"/>
    <cellStyle name="Normal 28" xfId="29"/>
    <cellStyle name="Normal 29" xfId="30"/>
    <cellStyle name="Normal 3" xfId="4"/>
    <cellStyle name="Normal 3 2" xfId="8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3"/>
    <cellStyle name="Normal 4 2" xfId="41"/>
    <cellStyle name="Normal 40" xfId="42"/>
    <cellStyle name="Normal 5" xfId="5"/>
    <cellStyle name="Normal 50" xfId="43"/>
    <cellStyle name="Normal 51" xfId="44"/>
    <cellStyle name="Normal 52" xfId="45"/>
    <cellStyle name="Normal 53" xfId="46"/>
    <cellStyle name="Normal 54" xfId="47"/>
    <cellStyle name="Normal 55" xfId="48"/>
    <cellStyle name="Normal 56" xfId="49"/>
    <cellStyle name="Normal 57" xfId="50"/>
    <cellStyle name="Normal 59" xfId="51"/>
    <cellStyle name="Normal 6" xfId="2"/>
    <cellStyle name="Normal 60" xfId="52"/>
    <cellStyle name="Normal 61" xfId="53"/>
    <cellStyle name="Normal 62" xfId="54"/>
    <cellStyle name="Normal 63" xfId="55"/>
    <cellStyle name="Normal 64" xfId="56"/>
    <cellStyle name="Normal 65" xfId="57"/>
    <cellStyle name="Normal 66" xfId="58"/>
    <cellStyle name="Normal 67" xfId="59"/>
    <cellStyle name="Normal 68" xfId="60"/>
    <cellStyle name="Normal 69" xfId="61"/>
    <cellStyle name="Normal 7" xfId="9"/>
    <cellStyle name="Normal 70" xfId="62"/>
    <cellStyle name="Normal 71" xfId="63"/>
    <cellStyle name="Normal 72" xfId="64"/>
    <cellStyle name="Normal 73" xfId="65"/>
    <cellStyle name="Normal 74" xfId="66"/>
    <cellStyle name="Normal 75" xfId="67"/>
    <cellStyle name="Normal 76" xfId="68"/>
    <cellStyle name="Normal 77" xfId="69"/>
    <cellStyle name="Normal 78" xfId="70"/>
    <cellStyle name="Normal 79" xfId="71"/>
    <cellStyle name="Normal 80" xfId="72"/>
    <cellStyle name="Normal 81" xfId="73"/>
    <cellStyle name="Normal 82" xfId="74"/>
    <cellStyle name="Normal 83" xfId="75"/>
    <cellStyle name="Normal 84" xfId="76"/>
    <cellStyle name="Normal 85" xfId="77"/>
    <cellStyle name="Normal 86" xfId="78"/>
    <cellStyle name="Normal 87" xfId="79"/>
    <cellStyle name="Normal 88" xfId="80"/>
    <cellStyle name="Normal 89" xfId="81"/>
    <cellStyle name="Normal 90" xfId="82"/>
    <cellStyle name="Normal 92" xfId="83"/>
    <cellStyle name="Normal 93" xfId="84"/>
    <cellStyle name="Normal 94" xfId="85"/>
    <cellStyle name="Normal 95" xfId="86"/>
    <cellStyle name="Normal 96" xfId="87"/>
    <cellStyle name="Normal 97" xfId="88"/>
    <cellStyle name="Percent" xfId="1" builtinId="5"/>
    <cellStyle name="Percent 2" xfId="10"/>
    <cellStyle name="Percent 3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_R_E_Updatation%20File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_wise Linked"/>
      <sheetName val="RCH"/>
      <sheetName val="Additionalities"/>
      <sheetName val="RI "/>
      <sheetName val="Polio"/>
      <sheetName val="Infra"/>
      <sheetName val="IDSP"/>
      <sheetName val="NIDDCP"/>
      <sheetName val="NLEP"/>
      <sheetName val="NPCB"/>
      <sheetName val="NVBDCP"/>
      <sheetName val="RNTCP"/>
    </sheetNames>
    <sheetDataSet>
      <sheetData sheetId="0"/>
      <sheetData sheetId="1">
        <row r="18">
          <cell r="C18">
            <v>4633.3885</v>
          </cell>
        </row>
      </sheetData>
      <sheetData sheetId="2">
        <row r="4">
          <cell r="C4" t="str">
            <v xml:space="preserve">Allocation </v>
          </cell>
          <cell r="D4" t="str">
            <v xml:space="preserve">Release </v>
          </cell>
          <cell r="E4" t="str">
            <v>Exp.</v>
          </cell>
          <cell r="F4" t="str">
            <v xml:space="preserve">Allocation </v>
          </cell>
          <cell r="G4" t="str">
            <v xml:space="preserve">Release </v>
          </cell>
          <cell r="H4" t="str">
            <v>Exp.</v>
          </cell>
          <cell r="I4" t="str">
            <v xml:space="preserve">Allocation </v>
          </cell>
          <cell r="J4" t="str">
            <v xml:space="preserve">Release </v>
          </cell>
          <cell r="K4" t="str">
            <v>Exp.</v>
          </cell>
          <cell r="L4" t="str">
            <v xml:space="preserve">Allocation </v>
          </cell>
          <cell r="M4" t="str">
            <v xml:space="preserve">Release 
</v>
          </cell>
          <cell r="N4" t="str">
            <v xml:space="preserve">Exp. 
</v>
          </cell>
          <cell r="O4" t="str">
            <v>Allocation</v>
          </cell>
          <cell r="P4" t="str">
            <v>Release</v>
          </cell>
          <cell r="Q4" t="str">
            <v>Exp</v>
          </cell>
          <cell r="R4" t="str">
            <v>Allocation</v>
          </cell>
          <cell r="S4" t="str">
            <v>Release</v>
          </cell>
          <cell r="T4" t="str">
            <v>Exp</v>
          </cell>
          <cell r="U4" t="str">
            <v>Allocation</v>
          </cell>
          <cell r="V4" t="str">
            <v>Release</v>
          </cell>
          <cell r="W4" t="str">
            <v>Exp</v>
          </cell>
          <cell r="X4" t="str">
            <v>Allocation</v>
          </cell>
          <cell r="Y4" t="str">
            <v>Release</v>
          </cell>
          <cell r="Z4" t="str">
            <v>Exp</v>
          </cell>
          <cell r="AA4" t="str">
            <v xml:space="preserve">Unspent  Balance </v>
          </cell>
          <cell r="AB4" t="str">
            <v>% of utilisation</v>
          </cell>
        </row>
        <row r="5">
          <cell r="C5">
            <v>0.7056</v>
          </cell>
          <cell r="D5">
            <v>0.44500000000000001</v>
          </cell>
          <cell r="E5">
            <v>0.31</v>
          </cell>
          <cell r="F5">
            <v>0.61</v>
          </cell>
          <cell r="G5">
            <v>0.48</v>
          </cell>
          <cell r="H5">
            <v>0.42</v>
          </cell>
          <cell r="I5">
            <v>0.47</v>
          </cell>
          <cell r="J5">
            <v>0.4</v>
          </cell>
          <cell r="K5">
            <v>0.59</v>
          </cell>
          <cell r="L5">
            <v>0.82</v>
          </cell>
          <cell r="M5">
            <v>0.82000000000000006</v>
          </cell>
          <cell r="N5">
            <v>0.41</v>
          </cell>
          <cell r="O5">
            <v>0.87999999999999989</v>
          </cell>
          <cell r="P5">
            <v>0.8</v>
          </cell>
          <cell r="Q5">
            <v>0.54</v>
          </cell>
          <cell r="R5">
            <v>1</v>
          </cell>
          <cell r="S5">
            <v>0.94</v>
          </cell>
          <cell r="T5">
            <v>0.47</v>
          </cell>
          <cell r="U5">
            <v>1.18</v>
          </cell>
          <cell r="V5">
            <v>0.89</v>
          </cell>
          <cell r="W5">
            <v>4.0312000000000001</v>
          </cell>
          <cell r="X5">
            <v>5.6655999999999995</v>
          </cell>
          <cell r="Y5">
            <v>4.7750000000000004</v>
          </cell>
          <cell r="Z5">
            <v>6.7711999999999994</v>
          </cell>
          <cell r="AA5">
            <v>-1.9961999999999991</v>
          </cell>
          <cell r="AB5">
            <v>1.4180523560209422</v>
          </cell>
        </row>
        <row r="6">
          <cell r="C6">
            <v>93.238</v>
          </cell>
          <cell r="D6">
            <v>58.85</v>
          </cell>
          <cell r="E6">
            <v>32.93</v>
          </cell>
          <cell r="F6">
            <v>113.25</v>
          </cell>
          <cell r="G6">
            <v>134.38999999999999</v>
          </cell>
          <cell r="H6">
            <v>108.12</v>
          </cell>
          <cell r="I6">
            <v>141.34</v>
          </cell>
          <cell r="J6">
            <v>141.34</v>
          </cell>
          <cell r="K6">
            <v>132.69999999999999</v>
          </cell>
          <cell r="L6">
            <v>176.53</v>
          </cell>
          <cell r="M6">
            <v>176.52999999999997</v>
          </cell>
          <cell r="N6">
            <v>166.22</v>
          </cell>
          <cell r="O6">
            <v>187.22</v>
          </cell>
          <cell r="P6">
            <v>186.85999999999999</v>
          </cell>
          <cell r="Q6">
            <v>138.71</v>
          </cell>
          <cell r="R6">
            <v>212.55</v>
          </cell>
          <cell r="S6">
            <v>209.19</v>
          </cell>
          <cell r="T6">
            <v>87.92</v>
          </cell>
          <cell r="U6">
            <v>235.74</v>
          </cell>
          <cell r="V6">
            <v>172.83</v>
          </cell>
          <cell r="W6">
            <v>101.54470000000001</v>
          </cell>
          <cell r="X6">
            <v>1159.8679999999999</v>
          </cell>
          <cell r="Y6">
            <v>1079.9899999999998</v>
          </cell>
          <cell r="Z6">
            <v>768.14470000000006</v>
          </cell>
          <cell r="AA6">
            <v>311.84529999999972</v>
          </cell>
          <cell r="AB6">
            <v>0.71125167825628033</v>
          </cell>
        </row>
        <row r="7">
          <cell r="C7">
            <v>5.6787000000000001</v>
          </cell>
          <cell r="D7">
            <v>7.35</v>
          </cell>
          <cell r="E7">
            <v>4.24</v>
          </cell>
          <cell r="F7">
            <v>4.4800000000000004</v>
          </cell>
          <cell r="G7">
            <v>6.7369000000000003</v>
          </cell>
          <cell r="H7">
            <v>7.5</v>
          </cell>
          <cell r="I7">
            <v>11.17</v>
          </cell>
          <cell r="J7">
            <v>12.08</v>
          </cell>
          <cell r="K7">
            <v>11.29</v>
          </cell>
          <cell r="L7">
            <v>9.4600000000000009</v>
          </cell>
          <cell r="M7">
            <v>9.4600000000000009</v>
          </cell>
          <cell r="N7">
            <v>13.57</v>
          </cell>
          <cell r="O7">
            <v>12.92</v>
          </cell>
          <cell r="P7">
            <v>12.92</v>
          </cell>
          <cell r="Q7">
            <v>13.57</v>
          </cell>
          <cell r="R7">
            <v>12.14</v>
          </cell>
          <cell r="S7">
            <v>19.73</v>
          </cell>
          <cell r="T7">
            <v>15.67</v>
          </cell>
          <cell r="U7">
            <v>12.93</v>
          </cell>
          <cell r="V7">
            <v>12.89</v>
          </cell>
          <cell r="W7">
            <v>12.36</v>
          </cell>
          <cell r="X7">
            <v>68.778700000000001</v>
          </cell>
          <cell r="Y7">
            <v>81.166899999999998</v>
          </cell>
          <cell r="Z7">
            <v>78.2</v>
          </cell>
          <cell r="AA7">
            <v>2.9668999999999954</v>
          </cell>
          <cell r="AB7">
            <v>0.96344692232917606</v>
          </cell>
        </row>
        <row r="8">
          <cell r="C8">
            <v>107.4567</v>
          </cell>
          <cell r="D8">
            <v>64.915000000000006</v>
          </cell>
          <cell r="E8">
            <v>2.48</v>
          </cell>
          <cell r="F8">
            <v>113.26</v>
          </cell>
          <cell r="G8">
            <v>55.76</v>
          </cell>
          <cell r="H8">
            <v>66.11</v>
          </cell>
          <cell r="I8">
            <v>159.09</v>
          </cell>
          <cell r="J8">
            <v>166.95</v>
          </cell>
          <cell r="K8">
            <v>91.08</v>
          </cell>
          <cell r="L8">
            <v>230.33</v>
          </cell>
          <cell r="M8">
            <v>230.32999999999998</v>
          </cell>
          <cell r="N8">
            <v>182.08</v>
          </cell>
          <cell r="O8">
            <v>314.78000000000003</v>
          </cell>
          <cell r="P8">
            <v>314.64999999999998</v>
          </cell>
          <cell r="Q8">
            <v>154.62</v>
          </cell>
          <cell r="R8">
            <v>295.64</v>
          </cell>
          <cell r="S8">
            <v>148</v>
          </cell>
          <cell r="T8">
            <v>223.39</v>
          </cell>
          <cell r="U8">
            <v>316.76</v>
          </cell>
          <cell r="V8">
            <v>186.32</v>
          </cell>
          <cell r="W8">
            <v>202.0745</v>
          </cell>
          <cell r="X8">
            <v>1537.3167000000001</v>
          </cell>
          <cell r="Y8">
            <v>1166.925</v>
          </cell>
          <cell r="Z8">
            <v>921.83449999999993</v>
          </cell>
          <cell r="AA8">
            <v>245.09050000000002</v>
          </cell>
          <cell r="AB8">
            <v>0.78996893545000746</v>
          </cell>
          <cell r="AD8">
            <v>100</v>
          </cell>
          <cell r="AE8">
            <v>201.84</v>
          </cell>
        </row>
        <row r="9">
          <cell r="C9">
            <v>123.71729999999999</v>
          </cell>
          <cell r="D9">
            <v>29.375</v>
          </cell>
          <cell r="E9">
            <v>1.52</v>
          </cell>
          <cell r="F9">
            <v>160.91</v>
          </cell>
          <cell r="G9">
            <v>113.14</v>
          </cell>
          <cell r="H9">
            <v>19.79</v>
          </cell>
          <cell r="I9">
            <v>144.25</v>
          </cell>
          <cell r="J9">
            <v>0</v>
          </cell>
          <cell r="K9">
            <v>179.84</v>
          </cell>
          <cell r="L9">
            <v>251.17</v>
          </cell>
          <cell r="M9">
            <v>351.16999999999996</v>
          </cell>
          <cell r="N9">
            <v>258.20999999999998</v>
          </cell>
          <cell r="O9">
            <v>266.36</v>
          </cell>
          <cell r="P9">
            <v>266.36</v>
          </cell>
          <cell r="Q9">
            <v>331.76</v>
          </cell>
          <cell r="R9">
            <v>302.41000000000003</v>
          </cell>
          <cell r="S9">
            <v>327.41000000000003</v>
          </cell>
          <cell r="T9">
            <v>431.69</v>
          </cell>
          <cell r="U9">
            <v>333.91</v>
          </cell>
          <cell r="V9">
            <v>333.91</v>
          </cell>
          <cell r="W9">
            <v>277.12930000000006</v>
          </cell>
          <cell r="X9">
            <v>1582.7273</v>
          </cell>
          <cell r="Y9">
            <v>1421.365</v>
          </cell>
          <cell r="Z9">
            <v>1499.9393</v>
          </cell>
          <cell r="AA9">
            <v>-78.574299999999994</v>
          </cell>
          <cell r="AB9">
            <v>1.0552808743707633</v>
          </cell>
        </row>
        <row r="10">
          <cell r="C10">
            <v>1.0042</v>
          </cell>
          <cell r="D10">
            <v>0.74</v>
          </cell>
          <cell r="E10">
            <v>0.32</v>
          </cell>
          <cell r="F10">
            <v>1.26</v>
          </cell>
          <cell r="G10">
            <v>0.82</v>
          </cell>
          <cell r="H10">
            <v>0.3</v>
          </cell>
          <cell r="I10">
            <v>0.93</v>
          </cell>
          <cell r="J10">
            <v>0.42</v>
          </cell>
          <cell r="K10">
            <v>0.44</v>
          </cell>
          <cell r="L10">
            <v>2.11</v>
          </cell>
          <cell r="M10">
            <v>1.29</v>
          </cell>
          <cell r="N10">
            <v>1.43</v>
          </cell>
          <cell r="O10">
            <v>2.23</v>
          </cell>
          <cell r="P10">
            <v>2.2200000000000002</v>
          </cell>
          <cell r="Q10">
            <v>1.28</v>
          </cell>
          <cell r="R10">
            <v>2.5299999999999998</v>
          </cell>
          <cell r="S10">
            <v>2.1</v>
          </cell>
          <cell r="T10">
            <v>1.73</v>
          </cell>
          <cell r="U10">
            <v>2.76</v>
          </cell>
          <cell r="V10">
            <v>2.76</v>
          </cell>
          <cell r="W10">
            <v>2.2951709</v>
          </cell>
          <cell r="X10">
            <v>12.824199999999999</v>
          </cell>
          <cell r="Y10">
            <v>10.35</v>
          </cell>
          <cell r="Z10">
            <v>7.7951709000000005</v>
          </cell>
          <cell r="AA10">
            <v>2.5548290999999992</v>
          </cell>
          <cell r="AB10">
            <v>0.75315660869565226</v>
          </cell>
        </row>
        <row r="11">
          <cell r="C11">
            <v>32.941499999999998</v>
          </cell>
          <cell r="D11">
            <v>27.46</v>
          </cell>
          <cell r="E11">
            <v>25.29</v>
          </cell>
          <cell r="F11">
            <v>40.619999999999997</v>
          </cell>
          <cell r="G11">
            <v>43.96</v>
          </cell>
          <cell r="H11">
            <v>35.19</v>
          </cell>
          <cell r="I11">
            <v>35.76</v>
          </cell>
          <cell r="J11">
            <v>35.76</v>
          </cell>
          <cell r="K11">
            <v>64.17</v>
          </cell>
          <cell r="L11">
            <v>63.01</v>
          </cell>
          <cell r="M11">
            <v>63.01</v>
          </cell>
          <cell r="N11">
            <v>45.66</v>
          </cell>
          <cell r="O11">
            <v>77.12</v>
          </cell>
          <cell r="P11">
            <v>77.12</v>
          </cell>
          <cell r="Q11">
            <v>58.55</v>
          </cell>
          <cell r="R11">
            <v>87.56</v>
          </cell>
          <cell r="S11">
            <v>97.56</v>
          </cell>
          <cell r="T11">
            <v>90.64</v>
          </cell>
          <cell r="U11">
            <v>96.58</v>
          </cell>
          <cell r="V11">
            <v>96.58</v>
          </cell>
          <cell r="W11">
            <v>73.285200000000003</v>
          </cell>
          <cell r="X11">
            <v>433.59149999999994</v>
          </cell>
          <cell r="Y11">
            <v>441.45</v>
          </cell>
          <cell r="Z11">
            <v>392.78520000000003</v>
          </cell>
          <cell r="AA11">
            <v>48.664799999999957</v>
          </cell>
          <cell r="AB11">
            <v>0.8897614678899084</v>
          </cell>
        </row>
        <row r="12">
          <cell r="C12">
            <v>0.5625</v>
          </cell>
          <cell r="D12">
            <v>0.34499999999999997</v>
          </cell>
          <cell r="E12">
            <v>0.12</v>
          </cell>
          <cell r="F12">
            <v>0.57999999999999996</v>
          </cell>
          <cell r="G12">
            <v>0.48159999999999997</v>
          </cell>
          <cell r="H12">
            <v>0.25</v>
          </cell>
          <cell r="I12">
            <v>0.34</v>
          </cell>
          <cell r="J12">
            <v>0.17</v>
          </cell>
          <cell r="K12">
            <v>0.35</v>
          </cell>
          <cell r="L12">
            <v>0.53</v>
          </cell>
          <cell r="M12">
            <v>0.41000000000000003</v>
          </cell>
          <cell r="N12">
            <v>0.54</v>
          </cell>
          <cell r="O12">
            <v>0.54999999999999993</v>
          </cell>
          <cell r="P12">
            <v>0.59000000000000008</v>
          </cell>
          <cell r="Q12">
            <v>0.8</v>
          </cell>
          <cell r="R12">
            <v>0.62</v>
          </cell>
          <cell r="S12">
            <v>2.42</v>
          </cell>
          <cell r="T12">
            <v>1.37</v>
          </cell>
          <cell r="U12">
            <v>0.79</v>
          </cell>
          <cell r="V12">
            <v>0.79</v>
          </cell>
          <cell r="W12">
            <v>1.6165665000000002</v>
          </cell>
          <cell r="X12">
            <v>3.9725000000000001</v>
          </cell>
          <cell r="Y12">
            <v>5.2065999999999999</v>
          </cell>
          <cell r="Z12">
            <v>5.0465665000000008</v>
          </cell>
          <cell r="AA12">
            <v>0.16003349999999905</v>
          </cell>
          <cell r="AB12">
            <v>0.96926333883916582</v>
          </cell>
        </row>
        <row r="13">
          <cell r="C13">
            <v>0.5756</v>
          </cell>
          <cell r="D13">
            <v>0.23</v>
          </cell>
          <cell r="E13">
            <v>0.1</v>
          </cell>
          <cell r="F13">
            <v>0.56000000000000005</v>
          </cell>
          <cell r="G13">
            <v>0.59189999999999998</v>
          </cell>
          <cell r="H13">
            <v>0.21</v>
          </cell>
          <cell r="I13">
            <v>0.25</v>
          </cell>
          <cell r="J13">
            <v>0</v>
          </cell>
          <cell r="K13">
            <v>0.19</v>
          </cell>
          <cell r="L13">
            <v>0.38</v>
          </cell>
          <cell r="M13">
            <v>0.11</v>
          </cell>
          <cell r="N13">
            <v>0.28000000000000003</v>
          </cell>
          <cell r="O13">
            <v>0.39</v>
          </cell>
          <cell r="P13">
            <v>0.46</v>
          </cell>
          <cell r="Q13">
            <v>0.4</v>
          </cell>
          <cell r="R13">
            <v>0.43999999999999995</v>
          </cell>
          <cell r="S13">
            <v>0.25</v>
          </cell>
          <cell r="T13">
            <v>0.32000000000000006</v>
          </cell>
          <cell r="U13">
            <v>0.4</v>
          </cell>
          <cell r="V13">
            <v>0.4</v>
          </cell>
          <cell r="W13">
            <v>0.99007370000000028</v>
          </cell>
          <cell r="X13">
            <v>2.9956</v>
          </cell>
          <cell r="Y13">
            <v>2.0419</v>
          </cell>
          <cell r="Z13">
            <v>2.4900737000000004</v>
          </cell>
          <cell r="AA13">
            <v>-0.44817370000000034</v>
          </cell>
          <cell r="AB13">
            <v>1.2194885645722122</v>
          </cell>
        </row>
        <row r="14">
          <cell r="C14">
            <v>15.976400000000002</v>
          </cell>
          <cell r="D14">
            <v>7.27</v>
          </cell>
          <cell r="E14">
            <v>1.94</v>
          </cell>
          <cell r="F14">
            <v>20.63</v>
          </cell>
          <cell r="G14">
            <v>13.38</v>
          </cell>
          <cell r="H14">
            <v>4.87</v>
          </cell>
          <cell r="I14">
            <v>14.08</v>
          </cell>
          <cell r="J14">
            <v>6.19</v>
          </cell>
          <cell r="K14">
            <v>14.14</v>
          </cell>
          <cell r="L14">
            <v>32.119999999999997</v>
          </cell>
          <cell r="M14">
            <v>20.13</v>
          </cell>
          <cell r="N14">
            <v>17.32</v>
          </cell>
          <cell r="O14">
            <v>34.069999999999993</v>
          </cell>
          <cell r="P14">
            <v>34.010000000000005</v>
          </cell>
          <cell r="Q14">
            <v>18.7</v>
          </cell>
          <cell r="R14">
            <v>38.69</v>
          </cell>
          <cell r="S14">
            <v>29.02</v>
          </cell>
          <cell r="T14">
            <v>22.46</v>
          </cell>
          <cell r="U14">
            <v>42.18</v>
          </cell>
          <cell r="V14">
            <v>31.64</v>
          </cell>
          <cell r="W14">
            <v>30.251750700000006</v>
          </cell>
          <cell r="X14">
            <v>197.74639999999999</v>
          </cell>
          <cell r="Y14">
            <v>141.63999999999999</v>
          </cell>
          <cell r="Z14">
            <v>109.68175070000001</v>
          </cell>
          <cell r="AA14">
            <v>31.958249299999977</v>
          </cell>
          <cell r="AB14">
            <v>0.77436988633154491</v>
          </cell>
        </row>
        <row r="15">
          <cell r="C15">
            <v>1.6969999999999998</v>
          </cell>
          <cell r="D15">
            <v>1.0549999999999999</v>
          </cell>
          <cell r="E15">
            <v>7.0000000000000007E-2</v>
          </cell>
          <cell r="F15">
            <v>1.91</v>
          </cell>
          <cell r="G15">
            <v>0.4551</v>
          </cell>
          <cell r="H15">
            <v>0.52</v>
          </cell>
          <cell r="I15">
            <v>1.43</v>
          </cell>
          <cell r="J15">
            <v>0.32</v>
          </cell>
          <cell r="K15">
            <v>0.28999999999999998</v>
          </cell>
          <cell r="L15">
            <v>3.13</v>
          </cell>
          <cell r="M15">
            <v>2.1800000000000002</v>
          </cell>
          <cell r="N15">
            <v>0.66</v>
          </cell>
          <cell r="O15">
            <v>3.32</v>
          </cell>
          <cell r="P15">
            <v>1.8399999999999999</v>
          </cell>
          <cell r="Q15">
            <v>0.99</v>
          </cell>
          <cell r="R15">
            <v>3.77</v>
          </cell>
          <cell r="S15">
            <v>2</v>
          </cell>
          <cell r="T15">
            <v>1.83</v>
          </cell>
          <cell r="U15">
            <v>4.34</v>
          </cell>
          <cell r="V15">
            <v>2.895</v>
          </cell>
          <cell r="W15">
            <v>2.3875384999999998</v>
          </cell>
          <cell r="X15">
            <v>19.597000000000001</v>
          </cell>
          <cell r="Y15">
            <v>10.745100000000001</v>
          </cell>
          <cell r="Z15">
            <v>6.7475385000000001</v>
          </cell>
          <cell r="AA15">
            <v>3.9975615000000007</v>
          </cell>
          <cell r="AB15">
            <v>0.62796423486054109</v>
          </cell>
        </row>
        <row r="16">
          <cell r="C16">
            <v>60.054700000000004</v>
          </cell>
          <cell r="D16">
            <v>33.83</v>
          </cell>
          <cell r="E16">
            <v>7.42</v>
          </cell>
          <cell r="F16">
            <v>75.73</v>
          </cell>
          <cell r="G16">
            <v>49.35</v>
          </cell>
          <cell r="H16">
            <v>51.64</v>
          </cell>
          <cell r="I16">
            <v>61.1</v>
          </cell>
          <cell r="J16">
            <v>67.010000000000005</v>
          </cell>
          <cell r="K16">
            <v>46.22</v>
          </cell>
          <cell r="L16">
            <v>117.94</v>
          </cell>
          <cell r="M16">
            <v>79.09</v>
          </cell>
          <cell r="N16">
            <v>94.58</v>
          </cell>
          <cell r="O16">
            <v>125.09</v>
          </cell>
          <cell r="P16">
            <v>124.85</v>
          </cell>
          <cell r="Q16">
            <v>122.81</v>
          </cell>
          <cell r="R16">
            <v>142.02000000000001</v>
          </cell>
          <cell r="S16">
            <v>162.01999999999998</v>
          </cell>
          <cell r="T16">
            <v>149.35</v>
          </cell>
          <cell r="U16">
            <v>156.9</v>
          </cell>
          <cell r="V16">
            <v>156.9</v>
          </cell>
          <cell r="W16">
            <v>82.687094761000012</v>
          </cell>
          <cell r="X16">
            <v>738.8347</v>
          </cell>
          <cell r="Y16">
            <v>673.05</v>
          </cell>
          <cell r="Z16">
            <v>554.70709476100001</v>
          </cell>
          <cell r="AA16">
            <v>118.34290523899995</v>
          </cell>
          <cell r="AB16">
            <v>0.82416922184235952</v>
          </cell>
        </row>
        <row r="17">
          <cell r="C17">
            <v>25.314</v>
          </cell>
          <cell r="D17">
            <v>11.425000000000001</v>
          </cell>
          <cell r="E17">
            <v>8.34</v>
          </cell>
          <cell r="F17">
            <v>31.36</v>
          </cell>
          <cell r="G17">
            <v>30.13</v>
          </cell>
          <cell r="H17">
            <v>20.71</v>
          </cell>
          <cell r="I17">
            <v>29.82</v>
          </cell>
          <cell r="J17">
            <v>27.75</v>
          </cell>
          <cell r="K17">
            <v>21.05</v>
          </cell>
          <cell r="L17">
            <v>49.16</v>
          </cell>
          <cell r="M17">
            <v>49.16</v>
          </cell>
          <cell r="N17">
            <v>35.53</v>
          </cell>
          <cell r="O17">
            <v>52.12</v>
          </cell>
          <cell r="P17">
            <v>52.12</v>
          </cell>
          <cell r="Q17">
            <v>37.21</v>
          </cell>
          <cell r="R17">
            <v>59.18</v>
          </cell>
          <cell r="S17">
            <v>59.18</v>
          </cell>
          <cell r="T17">
            <v>67.91</v>
          </cell>
          <cell r="U17">
            <v>65.44</v>
          </cell>
          <cell r="V17">
            <v>65.44</v>
          </cell>
          <cell r="W17">
            <v>56.510300000000008</v>
          </cell>
          <cell r="X17">
            <v>312.39400000000001</v>
          </cell>
          <cell r="Y17">
            <v>295.20500000000004</v>
          </cell>
          <cell r="Z17">
            <v>247.2603</v>
          </cell>
          <cell r="AA17">
            <v>47.94470000000004</v>
          </cell>
          <cell r="AB17">
            <v>0.83758845548008998</v>
          </cell>
        </row>
        <row r="18">
          <cell r="C18">
            <v>9.213099999999999</v>
          </cell>
          <cell r="D18">
            <v>5.0049999999999999</v>
          </cell>
          <cell r="E18">
            <v>0.59</v>
          </cell>
          <cell r="F18">
            <v>9.34</v>
          </cell>
          <cell r="G18">
            <v>6.18</v>
          </cell>
          <cell r="H18">
            <v>2.76</v>
          </cell>
          <cell r="I18">
            <v>10.18</v>
          </cell>
          <cell r="J18">
            <v>6.64</v>
          </cell>
          <cell r="K18">
            <v>6.13</v>
          </cell>
          <cell r="L18">
            <v>18.420000000000002</v>
          </cell>
          <cell r="M18">
            <v>14.06</v>
          </cell>
          <cell r="N18">
            <v>11.95</v>
          </cell>
          <cell r="O18">
            <v>22.54</v>
          </cell>
          <cell r="P18">
            <v>22.49</v>
          </cell>
          <cell r="Q18">
            <v>11.67</v>
          </cell>
          <cell r="R18">
            <v>25.59</v>
          </cell>
          <cell r="S18">
            <v>19.190000000000001</v>
          </cell>
          <cell r="T18">
            <v>19.66</v>
          </cell>
          <cell r="U18">
            <v>28.38</v>
          </cell>
          <cell r="V18">
            <v>18.75</v>
          </cell>
          <cell r="W18">
            <v>10.3781</v>
          </cell>
          <cell r="X18">
            <v>123.6631</v>
          </cell>
          <cell r="Y18">
            <v>92.314999999999998</v>
          </cell>
          <cell r="Z18">
            <v>63.138100000000009</v>
          </cell>
          <cell r="AA18">
            <v>29.176899999999989</v>
          </cell>
          <cell r="AB18">
            <v>0.68394193792991398</v>
          </cell>
        </row>
        <row r="19">
          <cell r="C19">
            <v>13.7927</v>
          </cell>
          <cell r="D19">
            <v>6.0449999999999999</v>
          </cell>
          <cell r="E19">
            <v>1.24</v>
          </cell>
          <cell r="F19">
            <v>15.05</v>
          </cell>
          <cell r="G19">
            <v>10.5296</v>
          </cell>
          <cell r="H19">
            <v>5.2</v>
          </cell>
          <cell r="I19">
            <v>12.22</v>
          </cell>
          <cell r="J19">
            <v>9.1199999999999992</v>
          </cell>
          <cell r="K19">
            <v>11.11</v>
          </cell>
          <cell r="L19">
            <v>30.51</v>
          </cell>
          <cell r="M19">
            <v>28.74</v>
          </cell>
          <cell r="N19">
            <v>12.87</v>
          </cell>
          <cell r="O19">
            <v>37.340000000000003</v>
          </cell>
          <cell r="P19">
            <v>37.270000000000003</v>
          </cell>
          <cell r="Q19">
            <v>25.21</v>
          </cell>
          <cell r="R19">
            <v>42.4</v>
          </cell>
          <cell r="S19">
            <v>42.4</v>
          </cell>
          <cell r="T19">
            <v>39.08</v>
          </cell>
          <cell r="U19">
            <v>46.91</v>
          </cell>
          <cell r="V19">
            <v>56.91</v>
          </cell>
          <cell r="W19">
            <v>51.5578</v>
          </cell>
          <cell r="X19">
            <v>198.2227</v>
          </cell>
          <cell r="Y19">
            <v>191.0146</v>
          </cell>
          <cell r="Z19">
            <v>146.26780000000002</v>
          </cell>
          <cell r="AA19">
            <v>44.746799999999979</v>
          </cell>
          <cell r="AB19">
            <v>0.76574146688263633</v>
          </cell>
        </row>
        <row r="20">
          <cell r="C20">
            <v>42.168900000000001</v>
          </cell>
          <cell r="D20">
            <v>40.6</v>
          </cell>
          <cell r="E20">
            <v>9.92</v>
          </cell>
          <cell r="F20">
            <v>52.53</v>
          </cell>
          <cell r="G20">
            <v>21.41</v>
          </cell>
          <cell r="H20">
            <v>12.95</v>
          </cell>
          <cell r="I20">
            <v>44.33</v>
          </cell>
          <cell r="J20">
            <v>22.16</v>
          </cell>
          <cell r="K20">
            <v>20.81</v>
          </cell>
          <cell r="L20">
            <v>81.55</v>
          </cell>
          <cell r="M20">
            <v>81.55</v>
          </cell>
          <cell r="N20">
            <v>138.72</v>
          </cell>
          <cell r="O20">
            <v>99.79</v>
          </cell>
          <cell r="P20">
            <v>99.6</v>
          </cell>
          <cell r="Q20">
            <v>54.39</v>
          </cell>
          <cell r="R20">
            <v>113.29</v>
          </cell>
          <cell r="S20">
            <v>110.35</v>
          </cell>
          <cell r="T20">
            <v>114.72</v>
          </cell>
          <cell r="U20">
            <v>124.97</v>
          </cell>
          <cell r="V20">
            <v>154.44</v>
          </cell>
          <cell r="W20">
            <v>97.354428100000007</v>
          </cell>
          <cell r="X20">
            <v>558.62890000000004</v>
          </cell>
          <cell r="Y20">
            <v>530.1099999999999</v>
          </cell>
          <cell r="Z20">
            <v>448.8644281</v>
          </cell>
          <cell r="AA20">
            <v>81.245571899999902</v>
          </cell>
          <cell r="AB20">
            <v>0.84673827715002559</v>
          </cell>
        </row>
        <row r="21">
          <cell r="C21">
            <v>64.271199999999993</v>
          </cell>
          <cell r="D21">
            <v>28.8</v>
          </cell>
          <cell r="E21">
            <v>13.75</v>
          </cell>
          <cell r="F21">
            <v>78.87</v>
          </cell>
          <cell r="G21">
            <v>73.2</v>
          </cell>
          <cell r="H21">
            <v>41.21</v>
          </cell>
          <cell r="I21">
            <v>64.25</v>
          </cell>
          <cell r="J21">
            <v>42.62</v>
          </cell>
          <cell r="K21">
            <v>72.52</v>
          </cell>
          <cell r="L21">
            <v>122.92</v>
          </cell>
          <cell r="M21">
            <v>122.92</v>
          </cell>
          <cell r="N21">
            <v>113.36</v>
          </cell>
          <cell r="O21">
            <v>130.37</v>
          </cell>
          <cell r="P21">
            <v>130.37</v>
          </cell>
          <cell r="Q21">
            <v>155</v>
          </cell>
          <cell r="R21">
            <v>148.01</v>
          </cell>
          <cell r="S21">
            <v>183.01</v>
          </cell>
          <cell r="T21">
            <v>159.25</v>
          </cell>
          <cell r="U21">
            <v>163.6</v>
          </cell>
          <cell r="V21">
            <v>176.26</v>
          </cell>
          <cell r="W21">
            <v>113.44</v>
          </cell>
          <cell r="X21">
            <v>772.2912</v>
          </cell>
          <cell r="Y21">
            <v>757.18000000000006</v>
          </cell>
          <cell r="Z21">
            <v>668.53</v>
          </cell>
          <cell r="AA21">
            <v>88.650000000000091</v>
          </cell>
          <cell r="AB21">
            <v>0.88292083784569053</v>
          </cell>
        </row>
        <row r="22">
          <cell r="C22">
            <v>39.029699999999998</v>
          </cell>
          <cell r="D22">
            <v>21.434999999999999</v>
          </cell>
          <cell r="E22">
            <v>2.0699999999999998</v>
          </cell>
          <cell r="F22">
            <v>47.59</v>
          </cell>
          <cell r="G22">
            <v>31.1953</v>
          </cell>
          <cell r="H22">
            <v>13.84</v>
          </cell>
          <cell r="I22">
            <v>57.17</v>
          </cell>
          <cell r="J22">
            <v>41.97</v>
          </cell>
          <cell r="K22">
            <v>45.19</v>
          </cell>
          <cell r="L22">
            <v>74.23</v>
          </cell>
          <cell r="M22">
            <v>74.22999999999999</v>
          </cell>
          <cell r="N22">
            <v>75.19</v>
          </cell>
          <cell r="O22">
            <v>78.709999999999994</v>
          </cell>
          <cell r="P22">
            <v>78.56</v>
          </cell>
          <cell r="Q22">
            <v>86.13</v>
          </cell>
          <cell r="R22">
            <v>89.36</v>
          </cell>
          <cell r="S22">
            <v>78.62</v>
          </cell>
          <cell r="T22">
            <v>80.25</v>
          </cell>
          <cell r="U22">
            <v>98.56</v>
          </cell>
          <cell r="V22">
            <v>74.95</v>
          </cell>
          <cell r="W22">
            <v>43.727540000000005</v>
          </cell>
          <cell r="X22">
            <v>484.6497</v>
          </cell>
          <cell r="Y22">
            <v>400.96030000000002</v>
          </cell>
          <cell r="Z22">
            <v>346.39753999999994</v>
          </cell>
          <cell r="AA22">
            <v>54.562760000000083</v>
          </cell>
          <cell r="AB22">
            <v>0.86391979455322609</v>
          </cell>
        </row>
        <row r="23">
          <cell r="C23">
            <v>0.56230000000000002</v>
          </cell>
          <cell r="D23">
            <v>0.115</v>
          </cell>
          <cell r="E23">
            <v>7.0000000000000007E-2</v>
          </cell>
          <cell r="F23">
            <v>0.53</v>
          </cell>
          <cell r="G23">
            <v>0.57999999999999996</v>
          </cell>
          <cell r="H23">
            <v>0.17</v>
          </cell>
          <cell r="I23">
            <v>0.16</v>
          </cell>
          <cell r="J23">
            <v>0.01</v>
          </cell>
          <cell r="K23">
            <v>0.19</v>
          </cell>
          <cell r="L23">
            <v>0.15</v>
          </cell>
          <cell r="M23">
            <v>0.06</v>
          </cell>
          <cell r="N23">
            <v>0.49</v>
          </cell>
          <cell r="O23">
            <v>0.15</v>
          </cell>
          <cell r="P23">
            <v>0.53</v>
          </cell>
          <cell r="Q23">
            <v>0.91</v>
          </cell>
          <cell r="R23">
            <v>0.17</v>
          </cell>
          <cell r="S23">
            <v>0.87</v>
          </cell>
          <cell r="T23">
            <v>0.48</v>
          </cell>
          <cell r="U23">
            <v>0.4</v>
          </cell>
          <cell r="V23">
            <v>0.4</v>
          </cell>
          <cell r="W23">
            <v>1.5294999999999999</v>
          </cell>
          <cell r="X23">
            <v>2.1222999999999996</v>
          </cell>
          <cell r="Y23">
            <v>2.5649999999999999</v>
          </cell>
          <cell r="Z23">
            <v>3.8395000000000001</v>
          </cell>
          <cell r="AA23">
            <v>-1.2745000000000002</v>
          </cell>
          <cell r="AB23">
            <v>1.4968810916179338</v>
          </cell>
        </row>
        <row r="24">
          <cell r="C24">
            <v>95.314699999999988</v>
          </cell>
          <cell r="D24">
            <v>66.194999999999993</v>
          </cell>
          <cell r="E24">
            <v>26.29</v>
          </cell>
          <cell r="F24">
            <v>117.11</v>
          </cell>
          <cell r="G24">
            <v>114.35</v>
          </cell>
          <cell r="H24">
            <v>109.04</v>
          </cell>
          <cell r="I24">
            <v>264.25</v>
          </cell>
          <cell r="J24">
            <v>230.65</v>
          </cell>
          <cell r="K24">
            <v>327.93</v>
          </cell>
          <cell r="L24">
            <v>183</v>
          </cell>
          <cell r="M24">
            <v>316.84000000000003</v>
          </cell>
          <cell r="N24">
            <v>350.57</v>
          </cell>
          <cell r="O24">
            <v>194.07</v>
          </cell>
          <cell r="P24">
            <v>244.07000000000002</v>
          </cell>
          <cell r="Q24">
            <v>340.74</v>
          </cell>
          <cell r="R24">
            <v>220.34</v>
          </cell>
          <cell r="S24">
            <v>271.33999999999997</v>
          </cell>
          <cell r="T24">
            <v>396.1</v>
          </cell>
          <cell r="U24">
            <v>242.84</v>
          </cell>
          <cell r="V24">
            <v>294.39999999999998</v>
          </cell>
          <cell r="W24">
            <v>246.08660000000003</v>
          </cell>
          <cell r="X24">
            <v>1316.9246999999998</v>
          </cell>
          <cell r="Y24">
            <v>1537.8450000000003</v>
          </cell>
          <cell r="Z24">
            <v>1796.7566000000002</v>
          </cell>
          <cell r="AA24">
            <v>-258.91159999999991</v>
          </cell>
          <cell r="AB24">
            <v>1.1683600102741172</v>
          </cell>
        </row>
        <row r="25">
          <cell r="C25">
            <v>115.0856</v>
          </cell>
          <cell r="D25">
            <v>52.805</v>
          </cell>
          <cell r="E25">
            <v>13.76</v>
          </cell>
          <cell r="F25">
            <v>144.53</v>
          </cell>
          <cell r="G25">
            <v>119.2454</v>
          </cell>
          <cell r="H25">
            <v>40.53</v>
          </cell>
          <cell r="I25">
            <v>62.92</v>
          </cell>
          <cell r="J25">
            <v>186.21</v>
          </cell>
          <cell r="K25">
            <v>98.53</v>
          </cell>
          <cell r="L25">
            <v>225.55</v>
          </cell>
          <cell r="M25">
            <v>82.95</v>
          </cell>
          <cell r="N25">
            <v>170.25</v>
          </cell>
          <cell r="O25">
            <v>239.19</v>
          </cell>
          <cell r="P25">
            <v>236.11999999999998</v>
          </cell>
          <cell r="Q25">
            <v>159.85</v>
          </cell>
          <cell r="R25">
            <v>271.56</v>
          </cell>
          <cell r="S25">
            <v>234.61</v>
          </cell>
          <cell r="T25">
            <v>214.58</v>
          </cell>
          <cell r="U25">
            <v>299.61</v>
          </cell>
          <cell r="V25">
            <v>299.61</v>
          </cell>
          <cell r="W25">
            <v>207.92689999999999</v>
          </cell>
          <cell r="X25">
            <v>1358.4456</v>
          </cell>
          <cell r="Y25">
            <v>1211.5504000000001</v>
          </cell>
          <cell r="Z25">
            <v>905.42689999999993</v>
          </cell>
          <cell r="AA25">
            <v>306.12350000000015</v>
          </cell>
          <cell r="AB25">
            <v>0.74732912473141844</v>
          </cell>
        </row>
        <row r="26">
          <cell r="C26">
            <v>13.5754</v>
          </cell>
          <cell r="D26">
            <v>7.43</v>
          </cell>
          <cell r="E26">
            <v>1.29</v>
          </cell>
          <cell r="F26">
            <v>10.06</v>
          </cell>
          <cell r="G26">
            <v>4.32</v>
          </cell>
          <cell r="H26">
            <v>4.62</v>
          </cell>
          <cell r="I26">
            <v>13.64</v>
          </cell>
          <cell r="J26">
            <v>14.25</v>
          </cell>
          <cell r="K26">
            <v>7.4</v>
          </cell>
          <cell r="L26">
            <v>20.6</v>
          </cell>
          <cell r="M26">
            <v>15.66</v>
          </cell>
          <cell r="N26">
            <v>14.92</v>
          </cell>
          <cell r="O26">
            <v>28.16</v>
          </cell>
          <cell r="P26">
            <v>28.159999999999997</v>
          </cell>
          <cell r="Q26">
            <v>8.3699999999999992</v>
          </cell>
          <cell r="R26">
            <v>26.44</v>
          </cell>
          <cell r="S26">
            <v>0</v>
          </cell>
          <cell r="T26">
            <v>15.86</v>
          </cell>
          <cell r="U26">
            <v>25.86</v>
          </cell>
          <cell r="V26">
            <v>12</v>
          </cell>
          <cell r="W26">
            <v>12.843878700000003</v>
          </cell>
          <cell r="X26">
            <v>138.33539999999999</v>
          </cell>
          <cell r="Y26">
            <v>81.819999999999993</v>
          </cell>
          <cell r="Z26">
            <v>65.303878699999999</v>
          </cell>
          <cell r="AA26">
            <v>16.516121299999995</v>
          </cell>
          <cell r="AB26">
            <v>0.79814078098264485</v>
          </cell>
        </row>
        <row r="27">
          <cell r="C27">
            <v>10.011200000000001</v>
          </cell>
          <cell r="D27">
            <v>4.5</v>
          </cell>
          <cell r="E27">
            <v>0.57999999999999996</v>
          </cell>
          <cell r="F27">
            <v>10.02</v>
          </cell>
          <cell r="G27">
            <v>6.12</v>
          </cell>
          <cell r="H27">
            <v>3.58</v>
          </cell>
          <cell r="I27">
            <v>12.97</v>
          </cell>
          <cell r="J27">
            <v>9.9600000000000009</v>
          </cell>
          <cell r="K27">
            <v>4.07</v>
          </cell>
          <cell r="L27">
            <v>19.93</v>
          </cell>
          <cell r="M27">
            <v>12.64</v>
          </cell>
          <cell r="N27">
            <v>6.08</v>
          </cell>
          <cell r="O27">
            <v>27.23</v>
          </cell>
          <cell r="P27">
            <v>23.48</v>
          </cell>
          <cell r="Q27">
            <v>6.64</v>
          </cell>
          <cell r="R27">
            <v>25.58</v>
          </cell>
          <cell r="S27">
            <v>0</v>
          </cell>
          <cell r="T27">
            <v>11.12</v>
          </cell>
          <cell r="U27">
            <v>27.71</v>
          </cell>
          <cell r="V27">
            <v>0</v>
          </cell>
          <cell r="W27">
            <v>11.326513</v>
          </cell>
          <cell r="X27">
            <v>133.4512</v>
          </cell>
          <cell r="Y27">
            <v>56.7</v>
          </cell>
          <cell r="Z27">
            <v>43.396512999999999</v>
          </cell>
          <cell r="AA27">
            <v>13.303487000000004</v>
          </cell>
          <cell r="AB27">
            <v>0.76537059964726628</v>
          </cell>
        </row>
        <row r="28">
          <cell r="C28">
            <v>14.620699999999999</v>
          </cell>
          <cell r="D28">
            <v>11.82</v>
          </cell>
          <cell r="E28">
            <v>3.65</v>
          </cell>
          <cell r="F28">
            <v>3.9</v>
          </cell>
          <cell r="G28">
            <v>1.44</v>
          </cell>
          <cell r="H28">
            <v>8.43</v>
          </cell>
          <cell r="I28">
            <v>6.86</v>
          </cell>
          <cell r="J28">
            <v>7.53</v>
          </cell>
          <cell r="K28">
            <v>6.57</v>
          </cell>
          <cell r="L28">
            <v>7.77</v>
          </cell>
          <cell r="M28">
            <v>7.77</v>
          </cell>
          <cell r="N28">
            <v>8.6199999999999992</v>
          </cell>
          <cell r="O28">
            <v>10.62</v>
          </cell>
          <cell r="P28">
            <v>10.430000000000001</v>
          </cell>
          <cell r="Q28">
            <v>8.7200000000000006</v>
          </cell>
          <cell r="R28">
            <v>9.9700000000000006</v>
          </cell>
          <cell r="S28">
            <v>16.04</v>
          </cell>
          <cell r="T28">
            <v>12.48</v>
          </cell>
          <cell r="U28">
            <v>10.62</v>
          </cell>
          <cell r="V28">
            <v>9.23</v>
          </cell>
          <cell r="W28">
            <v>9.4530000000000012</v>
          </cell>
          <cell r="X28">
            <v>64.360699999999994</v>
          </cell>
          <cell r="Y28">
            <v>64.260000000000005</v>
          </cell>
          <cell r="Z28">
            <v>57.923000000000002</v>
          </cell>
          <cell r="AA28">
            <v>6.3370000000000033</v>
          </cell>
          <cell r="AB28">
            <v>0.90138499844382192</v>
          </cell>
        </row>
        <row r="29">
          <cell r="C29">
            <v>8.6971000000000007</v>
          </cell>
          <cell r="D29">
            <v>6.61</v>
          </cell>
          <cell r="E29">
            <v>1.66</v>
          </cell>
          <cell r="F29">
            <v>8.39</v>
          </cell>
          <cell r="G29">
            <v>3.73</v>
          </cell>
          <cell r="H29">
            <v>5.0599999999999996</v>
          </cell>
          <cell r="I29">
            <v>11.28</v>
          </cell>
          <cell r="J29">
            <v>7.87</v>
          </cell>
          <cell r="K29">
            <v>4.16</v>
          </cell>
          <cell r="L29">
            <v>17.22</v>
          </cell>
          <cell r="M29">
            <v>17.22</v>
          </cell>
          <cell r="N29">
            <v>10.99</v>
          </cell>
          <cell r="O29">
            <v>23.54</v>
          </cell>
          <cell r="P29">
            <v>20.590000000000003</v>
          </cell>
          <cell r="Q29">
            <v>9.25</v>
          </cell>
          <cell r="R29">
            <v>22.11</v>
          </cell>
          <cell r="S29">
            <v>0</v>
          </cell>
          <cell r="T29">
            <v>17.169999999999998</v>
          </cell>
          <cell r="U29">
            <v>23.55</v>
          </cell>
          <cell r="V29">
            <v>16.580000000000002</v>
          </cell>
          <cell r="W29">
            <v>14.009299999999998</v>
          </cell>
          <cell r="X29">
            <v>114.7871</v>
          </cell>
          <cell r="Y29">
            <v>72.600000000000009</v>
          </cell>
          <cell r="Z29">
            <v>62.299299999999988</v>
          </cell>
          <cell r="AA29">
            <v>10.30070000000002</v>
          </cell>
          <cell r="AB29">
            <v>0.8581170798898069</v>
          </cell>
        </row>
        <row r="30">
          <cell r="C30">
            <v>58.680399999999999</v>
          </cell>
          <cell r="D30">
            <v>40.5</v>
          </cell>
          <cell r="E30">
            <v>21.11</v>
          </cell>
          <cell r="F30">
            <v>71.36</v>
          </cell>
          <cell r="G30">
            <v>60.01</v>
          </cell>
          <cell r="H30">
            <v>37.229999999999997</v>
          </cell>
          <cell r="I30">
            <v>106.25</v>
          </cell>
          <cell r="J30">
            <v>108.85</v>
          </cell>
          <cell r="K30">
            <v>95.18</v>
          </cell>
          <cell r="L30">
            <v>111.24</v>
          </cell>
          <cell r="M30">
            <v>111.24000000000001</v>
          </cell>
          <cell r="N30">
            <v>128.08000000000001</v>
          </cell>
          <cell r="O30">
            <v>117.97</v>
          </cell>
          <cell r="P30">
            <v>117.97</v>
          </cell>
          <cell r="Q30">
            <v>159.72999999999999</v>
          </cell>
          <cell r="R30">
            <v>133.94</v>
          </cell>
          <cell r="S30">
            <v>153.94</v>
          </cell>
          <cell r="T30">
            <v>193.08</v>
          </cell>
          <cell r="U30">
            <v>147.83000000000001</v>
          </cell>
          <cell r="V30">
            <v>147.83000000000001</v>
          </cell>
          <cell r="W30">
            <v>137.46768609999998</v>
          </cell>
          <cell r="X30">
            <v>747.2704</v>
          </cell>
          <cell r="Y30">
            <v>740.34</v>
          </cell>
          <cell r="Z30">
            <v>771.87768610000012</v>
          </cell>
          <cell r="AA30">
            <v>-31.537686100000087</v>
          </cell>
          <cell r="AB30">
            <v>1.0425989222519385</v>
          </cell>
        </row>
        <row r="31">
          <cell r="C31">
            <v>1.3634999999999999</v>
          </cell>
          <cell r="D31">
            <v>0.86609999999999998</v>
          </cell>
          <cell r="E31">
            <v>0.28000000000000003</v>
          </cell>
          <cell r="F31">
            <v>1.3</v>
          </cell>
          <cell r="G31">
            <v>1.38</v>
          </cell>
          <cell r="H31">
            <v>1.1000000000000001</v>
          </cell>
          <cell r="I31">
            <v>1.26</v>
          </cell>
          <cell r="J31">
            <v>1.26</v>
          </cell>
          <cell r="K31">
            <v>1.31</v>
          </cell>
          <cell r="L31">
            <v>2.2799999999999998</v>
          </cell>
          <cell r="M31">
            <v>1.4000000000000001</v>
          </cell>
          <cell r="N31">
            <v>1.63</v>
          </cell>
          <cell r="O31">
            <v>2.4099999999999997</v>
          </cell>
          <cell r="P31">
            <v>2.4</v>
          </cell>
          <cell r="Q31">
            <v>2.61</v>
          </cell>
          <cell r="R31">
            <v>2.73</v>
          </cell>
          <cell r="S31">
            <v>3.73</v>
          </cell>
          <cell r="T31">
            <v>3.88</v>
          </cell>
          <cell r="U31">
            <v>3.15</v>
          </cell>
          <cell r="V31">
            <v>3.1500000000000004</v>
          </cell>
          <cell r="W31">
            <v>4.3424198999999994</v>
          </cell>
          <cell r="X31">
            <v>14.493500000000001</v>
          </cell>
          <cell r="Y31">
            <v>14.186100000000001</v>
          </cell>
          <cell r="Z31">
            <v>15.152419899999998</v>
          </cell>
          <cell r="AA31">
            <v>-0.96631989999999668</v>
          </cell>
          <cell r="AB31">
            <v>1.0681173754590758</v>
          </cell>
        </row>
        <row r="32">
          <cell r="C32">
            <v>29.434699999999999</v>
          </cell>
          <cell r="D32">
            <v>17.420000000000002</v>
          </cell>
          <cell r="E32">
            <v>5.0199999999999996</v>
          </cell>
          <cell r="F32">
            <v>36.299999999999997</v>
          </cell>
          <cell r="G32">
            <v>23.721499999999999</v>
          </cell>
          <cell r="H32">
            <v>11.17</v>
          </cell>
          <cell r="I32">
            <v>29.38</v>
          </cell>
          <cell r="J32">
            <v>13.89</v>
          </cell>
          <cell r="K32">
            <v>19.22</v>
          </cell>
          <cell r="L32">
            <v>56.63</v>
          </cell>
          <cell r="M32">
            <v>56.63</v>
          </cell>
          <cell r="N32">
            <v>41.54</v>
          </cell>
          <cell r="O32">
            <v>60.05</v>
          </cell>
          <cell r="P32">
            <v>59.81</v>
          </cell>
          <cell r="Q32">
            <v>46.14</v>
          </cell>
          <cell r="R32">
            <v>68.180000000000007</v>
          </cell>
          <cell r="S32">
            <v>68.180000000000007</v>
          </cell>
          <cell r="T32">
            <v>69.28</v>
          </cell>
          <cell r="U32">
            <v>75.3</v>
          </cell>
          <cell r="V32">
            <v>58.53</v>
          </cell>
          <cell r="W32">
            <v>52.528166300000002</v>
          </cell>
          <cell r="X32">
            <v>355.2747</v>
          </cell>
          <cell r="Y32">
            <v>298.18150000000003</v>
          </cell>
          <cell r="Z32">
            <v>244.89816630000001</v>
          </cell>
          <cell r="AA32">
            <v>53.283333700000014</v>
          </cell>
          <cell r="AB32">
            <v>0.8213057023993775</v>
          </cell>
        </row>
        <row r="33">
          <cell r="C33">
            <v>86.48360000000001</v>
          </cell>
          <cell r="D33">
            <v>40.005000000000003</v>
          </cell>
          <cell r="E33">
            <v>19.309999999999999</v>
          </cell>
          <cell r="F33">
            <v>109.57</v>
          </cell>
          <cell r="G33">
            <v>105.22</v>
          </cell>
          <cell r="H33">
            <v>82.25</v>
          </cell>
          <cell r="I33">
            <v>157.07</v>
          </cell>
          <cell r="J33">
            <v>157.07</v>
          </cell>
          <cell r="K33">
            <v>186</v>
          </cell>
          <cell r="L33">
            <v>171.15</v>
          </cell>
          <cell r="M33">
            <v>297.44</v>
          </cell>
          <cell r="N33">
            <v>289.45</v>
          </cell>
          <cell r="O33">
            <v>181.5</v>
          </cell>
          <cell r="P33">
            <v>181.5</v>
          </cell>
          <cell r="Q33">
            <v>279.94</v>
          </cell>
          <cell r="R33">
            <v>206.06</v>
          </cell>
          <cell r="S33">
            <v>231.06</v>
          </cell>
          <cell r="T33">
            <v>284.73</v>
          </cell>
          <cell r="U33">
            <v>227.07</v>
          </cell>
          <cell r="V33">
            <v>227.07</v>
          </cell>
          <cell r="W33">
            <v>247.7766</v>
          </cell>
          <cell r="X33">
            <v>1138.9035999999999</v>
          </cell>
          <cell r="Y33">
            <v>1239.3649999999998</v>
          </cell>
          <cell r="Z33">
            <v>1389.4566</v>
          </cell>
          <cell r="AA33">
            <v>-150.0916000000002</v>
          </cell>
          <cell r="AB33">
            <v>1.1211036296813288</v>
          </cell>
        </row>
        <row r="34">
          <cell r="C34">
            <v>2.8868999999999998</v>
          </cell>
          <cell r="D34">
            <v>1</v>
          </cell>
          <cell r="E34">
            <v>0.72</v>
          </cell>
          <cell r="F34">
            <v>2.2400000000000002</v>
          </cell>
          <cell r="G34">
            <v>2.1800000000000002</v>
          </cell>
          <cell r="H34">
            <v>1.61</v>
          </cell>
          <cell r="I34">
            <v>3.11</v>
          </cell>
          <cell r="J34">
            <v>3.31</v>
          </cell>
          <cell r="K34">
            <v>2.4700000000000002</v>
          </cell>
          <cell r="L34">
            <v>4.7300000000000004</v>
          </cell>
          <cell r="M34">
            <v>4.7300000000000004</v>
          </cell>
          <cell r="N34">
            <v>5.16</v>
          </cell>
          <cell r="O34">
            <v>6.46</v>
          </cell>
          <cell r="P34">
            <v>6.3500000000000005</v>
          </cell>
          <cell r="Q34">
            <v>4.62</v>
          </cell>
          <cell r="R34">
            <v>6.07</v>
          </cell>
          <cell r="S34">
            <v>3.65</v>
          </cell>
          <cell r="T34">
            <v>3.97</v>
          </cell>
          <cell r="U34">
            <v>6.46</v>
          </cell>
          <cell r="V34">
            <v>5.16</v>
          </cell>
          <cell r="W34">
            <v>4.7300370000000003</v>
          </cell>
          <cell r="X34">
            <v>31.956900000000001</v>
          </cell>
          <cell r="Y34">
            <v>26.38</v>
          </cell>
          <cell r="Z34">
            <v>23.280037</v>
          </cell>
          <cell r="AA34">
            <v>3.0999629999999989</v>
          </cell>
          <cell r="AB34">
            <v>0.88248813495072032</v>
          </cell>
        </row>
        <row r="35">
          <cell r="C35">
            <v>74.582599999999999</v>
          </cell>
          <cell r="D35">
            <v>61.384999999999998</v>
          </cell>
          <cell r="E35">
            <v>13.01</v>
          </cell>
          <cell r="F35">
            <v>92.61</v>
          </cell>
          <cell r="G35">
            <v>74.8</v>
          </cell>
          <cell r="H35">
            <v>62.42</v>
          </cell>
          <cell r="I35">
            <v>78.459999999999994</v>
          </cell>
          <cell r="J35">
            <v>103.05</v>
          </cell>
          <cell r="K35">
            <v>74.23</v>
          </cell>
          <cell r="L35">
            <v>144.79</v>
          </cell>
          <cell r="M35">
            <v>144.79</v>
          </cell>
          <cell r="N35">
            <v>95.49</v>
          </cell>
          <cell r="O35">
            <v>153.55000000000001</v>
          </cell>
          <cell r="P35">
            <v>153.55000000000001</v>
          </cell>
          <cell r="Q35">
            <v>133.82</v>
          </cell>
          <cell r="R35">
            <v>174.33</v>
          </cell>
          <cell r="S35">
            <v>163.07999999999998</v>
          </cell>
          <cell r="T35">
            <v>149.77000000000001</v>
          </cell>
          <cell r="U35">
            <v>193.17</v>
          </cell>
          <cell r="V35">
            <v>96.589999999999989</v>
          </cell>
          <cell r="W35">
            <v>134.63906678000001</v>
          </cell>
          <cell r="X35">
            <v>911.49260000000004</v>
          </cell>
          <cell r="Y35">
            <v>797.245</v>
          </cell>
          <cell r="Z35">
            <v>663.37906678000002</v>
          </cell>
          <cell r="AA35">
            <v>133.86593321999999</v>
          </cell>
          <cell r="AB35">
            <v>0.83208934114356314</v>
          </cell>
        </row>
        <row r="36">
          <cell r="C36">
            <v>12.8621</v>
          </cell>
          <cell r="D36">
            <v>6</v>
          </cell>
          <cell r="E36">
            <v>0.13</v>
          </cell>
          <cell r="F36">
            <v>13.42</v>
          </cell>
          <cell r="G36">
            <v>7.69</v>
          </cell>
          <cell r="H36">
            <v>4.3600000000000003</v>
          </cell>
          <cell r="I36">
            <v>17.93</v>
          </cell>
          <cell r="J36">
            <v>14.34</v>
          </cell>
          <cell r="K36">
            <v>5.22</v>
          </cell>
          <cell r="L36">
            <v>27.69</v>
          </cell>
          <cell r="M36">
            <v>25.29</v>
          </cell>
          <cell r="N36">
            <v>14.16</v>
          </cell>
          <cell r="O36">
            <v>37.85</v>
          </cell>
          <cell r="P36">
            <v>36.79</v>
          </cell>
          <cell r="Q36">
            <v>19.25</v>
          </cell>
          <cell r="R36">
            <v>35.549999999999997</v>
          </cell>
          <cell r="S36">
            <v>23.73</v>
          </cell>
          <cell r="T36">
            <v>15.79</v>
          </cell>
          <cell r="U36">
            <v>37.86</v>
          </cell>
          <cell r="V36">
            <v>0</v>
          </cell>
          <cell r="W36">
            <v>12.6839</v>
          </cell>
          <cell r="X36">
            <v>183.16210000000001</v>
          </cell>
          <cell r="Y36">
            <v>113.84</v>
          </cell>
          <cell r="Z36">
            <v>71.593900000000005</v>
          </cell>
          <cell r="AA36">
            <v>42.246099999999998</v>
          </cell>
          <cell r="AB36">
            <v>0.62889933239634577</v>
          </cell>
        </row>
        <row r="37">
          <cell r="C37">
            <v>251.37020000000001</v>
          </cell>
          <cell r="D37">
            <v>169.72499999999999</v>
          </cell>
          <cell r="E37">
            <v>26.21</v>
          </cell>
          <cell r="F37">
            <v>322.43</v>
          </cell>
          <cell r="G37">
            <v>156</v>
          </cell>
          <cell r="H37">
            <v>87.12</v>
          </cell>
          <cell r="I37">
            <v>155.80000000000001</v>
          </cell>
          <cell r="J37">
            <v>192.72</v>
          </cell>
          <cell r="K37">
            <v>240.91</v>
          </cell>
          <cell r="L37">
            <v>503.25</v>
          </cell>
          <cell r="M37">
            <v>373.25</v>
          </cell>
          <cell r="N37">
            <v>459.16</v>
          </cell>
          <cell r="O37">
            <v>533.68000000000006</v>
          </cell>
          <cell r="P37">
            <v>533.68000000000006</v>
          </cell>
          <cell r="Q37">
            <v>555.97</v>
          </cell>
          <cell r="R37">
            <v>605.9</v>
          </cell>
          <cell r="S37">
            <v>605.9</v>
          </cell>
          <cell r="T37">
            <v>655.09</v>
          </cell>
          <cell r="U37">
            <v>668.6</v>
          </cell>
          <cell r="V37">
            <v>501.45</v>
          </cell>
          <cell r="W37">
            <v>352.82092162000004</v>
          </cell>
          <cell r="X37">
            <v>3041.0302000000001</v>
          </cell>
          <cell r="Y37">
            <v>2532.7249999999999</v>
          </cell>
          <cell r="Z37">
            <v>2377.2809216200003</v>
          </cell>
          <cell r="AA37">
            <v>155.44407837999961</v>
          </cell>
          <cell r="AB37">
            <v>0.9386257574825535</v>
          </cell>
        </row>
        <row r="38">
          <cell r="C38">
            <v>14.103399999999999</v>
          </cell>
          <cell r="D38">
            <v>7.46</v>
          </cell>
          <cell r="E38">
            <v>3.95</v>
          </cell>
          <cell r="F38">
            <v>16.309999999999999</v>
          </cell>
          <cell r="G38">
            <v>12.91</v>
          </cell>
          <cell r="H38">
            <v>6.52</v>
          </cell>
          <cell r="I38">
            <v>14.1</v>
          </cell>
          <cell r="J38">
            <v>12.97</v>
          </cell>
          <cell r="K38">
            <v>14.58</v>
          </cell>
          <cell r="L38">
            <v>25.71</v>
          </cell>
          <cell r="M38">
            <v>25.709999999999997</v>
          </cell>
          <cell r="N38">
            <v>40.85</v>
          </cell>
          <cell r="O38">
            <v>31.450000000000003</v>
          </cell>
          <cell r="P38">
            <v>31.45</v>
          </cell>
          <cell r="Q38">
            <v>29.16</v>
          </cell>
          <cell r="R38">
            <v>35.700000000000003</v>
          </cell>
          <cell r="S38">
            <v>40.700000000000003</v>
          </cell>
          <cell r="T38">
            <v>39.82</v>
          </cell>
          <cell r="U38">
            <v>39.42</v>
          </cell>
          <cell r="V38">
            <v>39.42</v>
          </cell>
          <cell r="W38">
            <v>37.086900000000007</v>
          </cell>
          <cell r="X38">
            <v>176.79340000000002</v>
          </cell>
          <cell r="Y38">
            <v>170.62</v>
          </cell>
          <cell r="Z38">
            <v>171.96690000000001</v>
          </cell>
          <cell r="AA38">
            <v>-1.3469000000000051</v>
          </cell>
          <cell r="AB38">
            <v>1.0078941507443442</v>
          </cell>
        </row>
        <row r="39">
          <cell r="C39">
            <v>95.126100000000008</v>
          </cell>
          <cell r="D39">
            <v>59.83</v>
          </cell>
          <cell r="E39">
            <v>3.97</v>
          </cell>
          <cell r="F39">
            <v>119.6</v>
          </cell>
          <cell r="G39">
            <v>65.816999999999993</v>
          </cell>
          <cell r="H39">
            <v>28.39</v>
          </cell>
          <cell r="I39">
            <v>117.88</v>
          </cell>
          <cell r="J39">
            <v>71.099999999999994</v>
          </cell>
          <cell r="K39">
            <v>73.14</v>
          </cell>
          <cell r="L39">
            <v>187.02</v>
          </cell>
          <cell r="M39">
            <v>157.01999999999998</v>
          </cell>
          <cell r="N39">
            <v>122.78</v>
          </cell>
          <cell r="O39">
            <v>198.32</v>
          </cell>
          <cell r="P39">
            <v>197.94</v>
          </cell>
          <cell r="Q39">
            <v>146.63</v>
          </cell>
          <cell r="R39">
            <v>225.16999999999996</v>
          </cell>
          <cell r="S39">
            <v>133.58000000000001</v>
          </cell>
          <cell r="T39">
            <v>125.02</v>
          </cell>
          <cell r="U39">
            <v>247.97</v>
          </cell>
          <cell r="V39">
            <v>200.31</v>
          </cell>
          <cell r="W39">
            <v>164.02830000000003</v>
          </cell>
          <cell r="X39">
            <v>1191.0860999999998</v>
          </cell>
          <cell r="Y39">
            <v>885.59699999999998</v>
          </cell>
          <cell r="Z39">
            <v>663.95830000000001</v>
          </cell>
          <cell r="AA39">
            <v>221.63869999999997</v>
          </cell>
          <cell r="AB39">
            <v>0.7497296174219199</v>
          </cell>
        </row>
      </sheetData>
      <sheetData sheetId="3">
        <row r="4">
          <cell r="C4" t="str">
            <v xml:space="preserve">Allocation </v>
          </cell>
          <cell r="D4" t="str">
            <v xml:space="preserve">Release </v>
          </cell>
          <cell r="E4" t="str">
            <v>Exp.</v>
          </cell>
          <cell r="F4" t="str">
            <v xml:space="preserve">Allocation </v>
          </cell>
          <cell r="G4" t="str">
            <v xml:space="preserve">Release </v>
          </cell>
          <cell r="H4" t="str">
            <v>Exp.</v>
          </cell>
          <cell r="I4" t="str">
            <v xml:space="preserve">Allocation </v>
          </cell>
          <cell r="J4" t="str">
            <v xml:space="preserve">Release </v>
          </cell>
          <cell r="K4" t="str">
            <v>Exp.</v>
          </cell>
          <cell r="L4" t="str">
            <v xml:space="preserve">Allocation </v>
          </cell>
          <cell r="M4" t="str">
            <v xml:space="preserve">Release 
</v>
          </cell>
          <cell r="N4" t="str">
            <v xml:space="preserve">Exp. 
</v>
          </cell>
          <cell r="O4" t="str">
            <v>Allocation</v>
          </cell>
          <cell r="P4" t="str">
            <v>Release</v>
          </cell>
          <cell r="Q4" t="str">
            <v>Exp</v>
          </cell>
          <cell r="R4" t="str">
            <v>Allocation</v>
          </cell>
          <cell r="S4" t="str">
            <v>Release</v>
          </cell>
          <cell r="T4" t="str">
            <v>Exp</v>
          </cell>
          <cell r="U4" t="str">
            <v>Allocation</v>
          </cell>
          <cell r="V4" t="str">
            <v>Release</v>
          </cell>
          <cell r="W4" t="str">
            <v>Exp</v>
          </cell>
          <cell r="X4" t="str">
            <v>Allocation</v>
          </cell>
          <cell r="Y4" t="str">
            <v>Release</v>
          </cell>
          <cell r="Z4" t="str">
            <v>Exp</v>
          </cell>
          <cell r="AA4" t="str">
            <v xml:space="preserve">Unspent  Balance </v>
          </cell>
        </row>
        <row r="5">
          <cell r="C5">
            <v>0</v>
          </cell>
          <cell r="D5">
            <v>1.49</v>
          </cell>
          <cell r="E5">
            <v>0</v>
          </cell>
          <cell r="F5">
            <v>0.51</v>
          </cell>
          <cell r="G5">
            <v>0.63</v>
          </cell>
          <cell r="H5">
            <v>0.05</v>
          </cell>
          <cell r="I5">
            <v>0.89</v>
          </cell>
          <cell r="J5">
            <v>3.97</v>
          </cell>
          <cell r="K5">
            <v>0.68</v>
          </cell>
          <cell r="L5">
            <v>0.75</v>
          </cell>
          <cell r="M5">
            <v>3.37</v>
          </cell>
          <cell r="N5">
            <v>4.21</v>
          </cell>
          <cell r="O5">
            <v>0.95</v>
          </cell>
          <cell r="P5">
            <v>1.4500000000000002</v>
          </cell>
          <cell r="Q5">
            <v>8.86</v>
          </cell>
          <cell r="R5">
            <v>1.1100000000000001</v>
          </cell>
          <cell r="S5">
            <v>9.83</v>
          </cell>
          <cell r="T5">
            <v>9.2199999999999989</v>
          </cell>
          <cell r="U5">
            <v>1.46</v>
          </cell>
          <cell r="V5">
            <v>1.46</v>
          </cell>
          <cell r="W5">
            <v>1.3940000000000001</v>
          </cell>
          <cell r="X5">
            <v>5.67</v>
          </cell>
          <cell r="Y5">
            <v>22.200000000000003</v>
          </cell>
          <cell r="Z5">
            <v>24.414000000000001</v>
          </cell>
          <cell r="AA5">
            <v>-2.2139999999999986</v>
          </cell>
          <cell r="AB5">
            <v>1.0997297297297297</v>
          </cell>
        </row>
        <row r="6">
          <cell r="C6">
            <v>0</v>
          </cell>
          <cell r="D6">
            <v>46.201999999999998</v>
          </cell>
          <cell r="E6">
            <v>4.83</v>
          </cell>
          <cell r="F6">
            <v>102.9</v>
          </cell>
          <cell r="G6">
            <v>119.1878</v>
          </cell>
          <cell r="H6">
            <v>59.39</v>
          </cell>
          <cell r="I6">
            <v>179.89</v>
          </cell>
          <cell r="J6">
            <v>179.89</v>
          </cell>
          <cell r="K6">
            <v>91.6</v>
          </cell>
          <cell r="L6">
            <v>151.74</v>
          </cell>
          <cell r="M6">
            <v>151.74</v>
          </cell>
          <cell r="N6">
            <v>252.6</v>
          </cell>
          <cell r="O6">
            <v>200.26</v>
          </cell>
          <cell r="P6">
            <v>240.29</v>
          </cell>
          <cell r="Q6">
            <v>319.23</v>
          </cell>
          <cell r="R6">
            <v>235.73</v>
          </cell>
          <cell r="S6">
            <v>235.73000000000002</v>
          </cell>
          <cell r="T6">
            <v>222.71</v>
          </cell>
          <cell r="U6">
            <v>290.25</v>
          </cell>
          <cell r="V6">
            <v>290.25</v>
          </cell>
          <cell r="W6">
            <v>122.11620000000001</v>
          </cell>
          <cell r="X6">
            <v>1160.77</v>
          </cell>
          <cell r="Y6">
            <v>1263.2898</v>
          </cell>
          <cell r="Z6">
            <v>1072.4762000000001</v>
          </cell>
          <cell r="AA6">
            <v>190.81359999999995</v>
          </cell>
          <cell r="AB6">
            <v>0.84895500620681019</v>
          </cell>
        </row>
        <row r="7">
          <cell r="C7">
            <v>0</v>
          </cell>
          <cell r="D7">
            <v>10.053000000000001</v>
          </cell>
          <cell r="E7">
            <v>1.68</v>
          </cell>
          <cell r="F7">
            <v>11.54</v>
          </cell>
          <cell r="G7">
            <v>31.069802500000002</v>
          </cell>
          <cell r="H7">
            <v>8.33</v>
          </cell>
          <cell r="I7">
            <v>13.23</v>
          </cell>
          <cell r="J7">
            <v>13.24</v>
          </cell>
          <cell r="K7">
            <v>18.98</v>
          </cell>
          <cell r="L7">
            <v>9.52</v>
          </cell>
          <cell r="M7">
            <v>7.14</v>
          </cell>
          <cell r="N7">
            <v>21.34</v>
          </cell>
          <cell r="O7">
            <v>14.94</v>
          </cell>
          <cell r="P7">
            <v>14.940000000000001</v>
          </cell>
          <cell r="Q7">
            <v>25.62</v>
          </cell>
          <cell r="R7">
            <v>30.240000000000002</v>
          </cell>
          <cell r="S7">
            <v>30.240000000000002</v>
          </cell>
          <cell r="T7">
            <v>37.409999999999997</v>
          </cell>
          <cell r="U7">
            <v>15.26</v>
          </cell>
          <cell r="V7">
            <v>15.26</v>
          </cell>
          <cell r="W7">
            <v>20.267199999999999</v>
          </cell>
          <cell r="X7">
            <v>94.73</v>
          </cell>
          <cell r="Y7">
            <v>121.94280250000001</v>
          </cell>
          <cell r="Z7">
            <v>133.62719999999999</v>
          </cell>
          <cell r="AA7">
            <v>-11.684397499999974</v>
          </cell>
          <cell r="AB7">
            <v>1.0958186728568911</v>
          </cell>
          <cell r="AD7">
            <v>100</v>
          </cell>
        </row>
        <row r="8">
          <cell r="C8">
            <v>0</v>
          </cell>
          <cell r="D8">
            <v>36.021900000000002</v>
          </cell>
          <cell r="E8">
            <v>0.11</v>
          </cell>
          <cell r="F8">
            <v>281.19</v>
          </cell>
          <cell r="G8">
            <v>245.40700000000001</v>
          </cell>
          <cell r="H8">
            <v>45.28</v>
          </cell>
          <cell r="I8">
            <v>322.31</v>
          </cell>
          <cell r="J8">
            <v>322.31</v>
          </cell>
          <cell r="K8">
            <v>335.14</v>
          </cell>
          <cell r="L8">
            <v>231.87</v>
          </cell>
          <cell r="M8">
            <v>237.12</v>
          </cell>
          <cell r="N8">
            <v>369.43</v>
          </cell>
          <cell r="O8">
            <v>363.92</v>
          </cell>
          <cell r="P8">
            <v>363.92</v>
          </cell>
          <cell r="Q8">
            <v>448.96</v>
          </cell>
          <cell r="R8">
            <v>398.23</v>
          </cell>
          <cell r="S8">
            <v>398.23</v>
          </cell>
          <cell r="T8">
            <v>671.8</v>
          </cell>
          <cell r="U8">
            <v>373.98</v>
          </cell>
          <cell r="V8">
            <v>373.98</v>
          </cell>
          <cell r="W8">
            <v>262.62180000000001</v>
          </cell>
          <cell r="X8">
            <v>1971.5</v>
          </cell>
          <cell r="Y8">
            <v>1976.9889000000001</v>
          </cell>
          <cell r="Z8">
            <v>2133.3418000000001</v>
          </cell>
          <cell r="AA8">
            <v>-156.35290000000009</v>
          </cell>
          <cell r="AB8">
            <v>1.0790863823261729</v>
          </cell>
        </row>
        <row r="9">
          <cell r="C9">
            <v>0</v>
          </cell>
          <cell r="D9">
            <v>68.370699999999999</v>
          </cell>
          <cell r="E9">
            <v>0</v>
          </cell>
          <cell r="F9">
            <v>146.62</v>
          </cell>
          <cell r="G9">
            <v>125.78700000000001</v>
          </cell>
          <cell r="H9">
            <v>7.02</v>
          </cell>
          <cell r="I9">
            <v>256.31</v>
          </cell>
          <cell r="J9">
            <v>137.63</v>
          </cell>
          <cell r="K9">
            <v>14.83</v>
          </cell>
          <cell r="L9">
            <v>216.2</v>
          </cell>
          <cell r="M9">
            <v>216.2</v>
          </cell>
          <cell r="N9">
            <v>106.24</v>
          </cell>
          <cell r="O9">
            <v>284.92</v>
          </cell>
          <cell r="P9">
            <v>48.15</v>
          </cell>
          <cell r="Q9">
            <v>136.1</v>
          </cell>
          <cell r="R9">
            <v>335.39</v>
          </cell>
          <cell r="S9">
            <v>335.39</v>
          </cell>
          <cell r="T9">
            <v>184.44</v>
          </cell>
          <cell r="U9">
            <v>411.1</v>
          </cell>
          <cell r="V9">
            <v>106.425</v>
          </cell>
          <cell r="W9">
            <v>115.36450000000001</v>
          </cell>
          <cell r="X9">
            <v>1650.54</v>
          </cell>
          <cell r="Y9">
            <v>1037.9526999999998</v>
          </cell>
          <cell r="Z9">
            <v>563.99450000000002</v>
          </cell>
          <cell r="AA9">
            <v>473.95819999999981</v>
          </cell>
          <cell r="AB9">
            <v>0.54337206310075603</v>
          </cell>
        </row>
        <row r="10">
          <cell r="C10">
            <v>0</v>
          </cell>
          <cell r="D10">
            <v>0.44</v>
          </cell>
          <cell r="E10">
            <v>0</v>
          </cell>
          <cell r="F10">
            <v>1.19</v>
          </cell>
          <cell r="G10">
            <v>0.46660000000000001</v>
          </cell>
          <cell r="H10">
            <v>0.13</v>
          </cell>
          <cell r="I10">
            <v>2.08</v>
          </cell>
          <cell r="J10">
            <v>1.77</v>
          </cell>
          <cell r="K10">
            <v>0.09</v>
          </cell>
          <cell r="L10">
            <v>1.75</v>
          </cell>
          <cell r="M10">
            <v>0.04</v>
          </cell>
          <cell r="N10">
            <v>0.56000000000000005</v>
          </cell>
          <cell r="O10">
            <v>2.38</v>
          </cell>
          <cell r="P10">
            <v>2.19</v>
          </cell>
          <cell r="Q10">
            <v>1.74</v>
          </cell>
          <cell r="R10">
            <v>2.8</v>
          </cell>
          <cell r="S10">
            <v>2.29</v>
          </cell>
          <cell r="T10">
            <v>2.86</v>
          </cell>
          <cell r="U10">
            <v>3.4</v>
          </cell>
          <cell r="V10">
            <v>3.4</v>
          </cell>
          <cell r="W10">
            <v>1.2701272999999997</v>
          </cell>
          <cell r="X10">
            <v>13.6</v>
          </cell>
          <cell r="Y10">
            <v>10.5966</v>
          </cell>
          <cell r="Z10">
            <v>6.6501272999999994</v>
          </cell>
          <cell r="AA10">
            <v>3.9464727000000011</v>
          </cell>
          <cell r="AB10">
            <v>0.62757179661400819</v>
          </cell>
        </row>
        <row r="11">
          <cell r="C11">
            <v>0</v>
          </cell>
          <cell r="D11">
            <v>29.096</v>
          </cell>
          <cell r="E11">
            <v>4.8899999999999997</v>
          </cell>
          <cell r="F11">
            <v>36.74</v>
          </cell>
          <cell r="G11">
            <v>61.751899999999999</v>
          </cell>
          <cell r="H11">
            <v>41</v>
          </cell>
          <cell r="I11">
            <v>64.23</v>
          </cell>
          <cell r="J11">
            <v>64.13</v>
          </cell>
          <cell r="K11">
            <v>13.06</v>
          </cell>
          <cell r="L11">
            <v>54.18</v>
          </cell>
          <cell r="M11">
            <v>54.18</v>
          </cell>
          <cell r="N11">
            <v>8.92</v>
          </cell>
          <cell r="O11">
            <v>82.49</v>
          </cell>
          <cell r="P11">
            <v>82.42</v>
          </cell>
          <cell r="Q11">
            <v>47.49</v>
          </cell>
          <cell r="R11">
            <v>97.1</v>
          </cell>
          <cell r="S11">
            <v>80</v>
          </cell>
          <cell r="T11">
            <v>80.17</v>
          </cell>
          <cell r="U11">
            <v>118.9</v>
          </cell>
          <cell r="V11">
            <v>89.17</v>
          </cell>
          <cell r="W11">
            <v>94.989199999999997</v>
          </cell>
          <cell r="X11">
            <v>453.64</v>
          </cell>
          <cell r="Y11">
            <v>460.74790000000002</v>
          </cell>
          <cell r="Z11">
            <v>290.51920000000001</v>
          </cell>
          <cell r="AA11">
            <v>170.2287</v>
          </cell>
          <cell r="AB11">
            <v>0.63053830522070742</v>
          </cell>
        </row>
        <row r="12">
          <cell r="C12">
            <v>0</v>
          </cell>
          <cell r="D12">
            <v>0.47</v>
          </cell>
          <cell r="E12">
            <v>0</v>
          </cell>
          <cell r="F12">
            <v>0.34</v>
          </cell>
          <cell r="G12">
            <v>0.54</v>
          </cell>
          <cell r="H12">
            <v>0</v>
          </cell>
          <cell r="I12">
            <v>0.59</v>
          </cell>
          <cell r="J12">
            <v>0.12</v>
          </cell>
          <cell r="K12">
            <v>0.73</v>
          </cell>
          <cell r="L12">
            <v>0.5</v>
          </cell>
          <cell r="M12">
            <v>0.5</v>
          </cell>
          <cell r="N12">
            <v>0.75</v>
          </cell>
          <cell r="O12">
            <v>0.57999999999999996</v>
          </cell>
          <cell r="P12">
            <v>1.08</v>
          </cell>
          <cell r="Q12">
            <v>1.1100000000000001</v>
          </cell>
          <cell r="R12">
            <v>0.69</v>
          </cell>
          <cell r="S12">
            <v>1.69</v>
          </cell>
          <cell r="T12">
            <v>1.41</v>
          </cell>
          <cell r="U12">
            <v>0.97</v>
          </cell>
          <cell r="V12">
            <v>0.96</v>
          </cell>
          <cell r="W12">
            <v>0.75219999999999998</v>
          </cell>
          <cell r="X12">
            <v>3.67</v>
          </cell>
          <cell r="Y12">
            <v>5.36</v>
          </cell>
          <cell r="Z12">
            <v>4.7522000000000002</v>
          </cell>
          <cell r="AA12">
            <v>0.60780000000000012</v>
          </cell>
          <cell r="AB12">
            <v>0.88660447761194028</v>
          </cell>
        </row>
        <row r="13">
          <cell r="C13">
            <v>0</v>
          </cell>
          <cell r="D13">
            <v>0.59</v>
          </cell>
          <cell r="E13">
            <v>0</v>
          </cell>
          <cell r="F13">
            <v>0.27</v>
          </cell>
          <cell r="G13">
            <v>0.67</v>
          </cell>
          <cell r="H13">
            <v>0.06</v>
          </cell>
          <cell r="I13">
            <v>0.48</v>
          </cell>
          <cell r="J13">
            <v>0</v>
          </cell>
          <cell r="K13">
            <v>0.31</v>
          </cell>
          <cell r="L13">
            <v>0.41</v>
          </cell>
          <cell r="M13">
            <v>0.5</v>
          </cell>
          <cell r="N13">
            <v>0.88</v>
          </cell>
          <cell r="O13">
            <v>0.43</v>
          </cell>
          <cell r="P13">
            <v>0.93</v>
          </cell>
          <cell r="Q13">
            <v>0.71</v>
          </cell>
          <cell r="R13">
            <v>0.49</v>
          </cell>
          <cell r="S13">
            <v>1.49</v>
          </cell>
          <cell r="T13">
            <v>1.23</v>
          </cell>
          <cell r="U13">
            <v>0.49</v>
          </cell>
          <cell r="V13">
            <v>0.48</v>
          </cell>
          <cell r="W13">
            <v>0.22889999999999999</v>
          </cell>
          <cell r="X13">
            <v>2.5700000000000003</v>
          </cell>
          <cell r="Y13">
            <v>4.66</v>
          </cell>
          <cell r="Z13">
            <v>3.4188999999999998</v>
          </cell>
          <cell r="AA13">
            <v>1.2411000000000003</v>
          </cell>
          <cell r="AB13">
            <v>0.73366952789699569</v>
          </cell>
        </row>
        <row r="14">
          <cell r="C14">
            <v>0</v>
          </cell>
          <cell r="D14">
            <v>1.37</v>
          </cell>
          <cell r="E14">
            <v>0</v>
          </cell>
          <cell r="F14">
            <v>18.7</v>
          </cell>
          <cell r="G14">
            <v>4.5420999999999996</v>
          </cell>
          <cell r="H14">
            <v>0.32</v>
          </cell>
          <cell r="I14">
            <v>32.71</v>
          </cell>
          <cell r="J14">
            <v>23.23</v>
          </cell>
          <cell r="K14">
            <v>0.32</v>
          </cell>
          <cell r="L14">
            <v>27.59</v>
          </cell>
          <cell r="M14">
            <v>27.020000000000003</v>
          </cell>
          <cell r="N14">
            <v>10.78</v>
          </cell>
          <cell r="O14">
            <v>36.450000000000003</v>
          </cell>
          <cell r="P14">
            <v>6.16</v>
          </cell>
          <cell r="Q14">
            <v>17.920000000000002</v>
          </cell>
          <cell r="R14">
            <v>42.9</v>
          </cell>
          <cell r="S14">
            <v>26.7</v>
          </cell>
          <cell r="T14">
            <v>29.9</v>
          </cell>
          <cell r="U14">
            <v>51.93</v>
          </cell>
          <cell r="V14">
            <v>38.950000000000003</v>
          </cell>
          <cell r="W14">
            <v>8.3670000000000009</v>
          </cell>
          <cell r="X14">
            <v>210.28</v>
          </cell>
          <cell r="Y14">
            <v>127.97210000000001</v>
          </cell>
          <cell r="Z14">
            <v>67.606999999999999</v>
          </cell>
          <cell r="AA14">
            <v>60.365100000000012</v>
          </cell>
          <cell r="AB14">
            <v>0.52829483926574616</v>
          </cell>
        </row>
        <row r="15">
          <cell r="C15">
            <v>0</v>
          </cell>
          <cell r="D15">
            <v>1.8620000000000001</v>
          </cell>
          <cell r="E15">
            <v>0</v>
          </cell>
          <cell r="F15">
            <v>1.87</v>
          </cell>
          <cell r="G15">
            <v>1.1156999999999999</v>
          </cell>
          <cell r="H15">
            <v>0.35</v>
          </cell>
          <cell r="I15">
            <v>3.27</v>
          </cell>
          <cell r="J15">
            <v>0.94</v>
          </cell>
          <cell r="K15">
            <v>0.88</v>
          </cell>
          <cell r="L15">
            <v>2.76</v>
          </cell>
          <cell r="M15">
            <v>2.38</v>
          </cell>
          <cell r="N15">
            <v>1.21</v>
          </cell>
          <cell r="O15">
            <v>3.55</v>
          </cell>
          <cell r="P15">
            <v>3.5500000000000003</v>
          </cell>
          <cell r="Q15">
            <v>6.92</v>
          </cell>
          <cell r="R15">
            <v>4.18</v>
          </cell>
          <cell r="S15">
            <v>4.18</v>
          </cell>
          <cell r="T15">
            <v>6.69</v>
          </cell>
          <cell r="U15">
            <v>5.34</v>
          </cell>
          <cell r="V15">
            <v>5.34</v>
          </cell>
          <cell r="W15">
            <v>5.2364999999999995</v>
          </cell>
          <cell r="X15">
            <v>20.97</v>
          </cell>
          <cell r="Y15">
            <v>19.367699999999999</v>
          </cell>
          <cell r="Z15">
            <v>21.2865</v>
          </cell>
          <cell r="AA15">
            <v>-1.9188000000000009</v>
          </cell>
          <cell r="AB15">
            <v>1.0990721665453307</v>
          </cell>
        </row>
        <row r="16">
          <cell r="C16">
            <v>0</v>
          </cell>
          <cell r="D16">
            <v>46.384</v>
          </cell>
          <cell r="E16">
            <v>0.35</v>
          </cell>
          <cell r="F16">
            <v>68.89</v>
          </cell>
          <cell r="G16">
            <v>93.628</v>
          </cell>
          <cell r="H16">
            <v>25.37</v>
          </cell>
          <cell r="I16">
            <v>120.42</v>
          </cell>
          <cell r="J16">
            <v>142.19</v>
          </cell>
          <cell r="K16">
            <v>106.24</v>
          </cell>
          <cell r="L16">
            <v>101.58</v>
          </cell>
          <cell r="M16">
            <v>101.58</v>
          </cell>
          <cell r="N16">
            <v>239.12</v>
          </cell>
          <cell r="O16">
            <v>133.80000000000001</v>
          </cell>
          <cell r="P16">
            <v>182.56</v>
          </cell>
          <cell r="Q16">
            <v>303.75</v>
          </cell>
          <cell r="R16">
            <v>157.5</v>
          </cell>
          <cell r="S16">
            <v>167.5</v>
          </cell>
          <cell r="T16">
            <v>304.01</v>
          </cell>
          <cell r="U16">
            <v>193.17</v>
          </cell>
          <cell r="V16">
            <v>193.17</v>
          </cell>
          <cell r="W16">
            <v>140.62902963499999</v>
          </cell>
          <cell r="X16">
            <v>775.36</v>
          </cell>
          <cell r="Y16">
            <v>927.01199999999994</v>
          </cell>
          <cell r="Z16">
            <v>1119.469029635</v>
          </cell>
          <cell r="AA16">
            <v>-192.45702963500003</v>
          </cell>
          <cell r="AB16">
            <v>1.2076100736937603</v>
          </cell>
        </row>
        <row r="17">
          <cell r="C17">
            <v>0</v>
          </cell>
          <cell r="D17">
            <v>23.5</v>
          </cell>
          <cell r="E17">
            <v>1.1200000000000001</v>
          </cell>
          <cell r="F17">
            <v>28.75</v>
          </cell>
          <cell r="G17">
            <v>34.3187</v>
          </cell>
          <cell r="H17">
            <v>2.23</v>
          </cell>
          <cell r="I17">
            <v>50.25</v>
          </cell>
          <cell r="J17">
            <v>46.51</v>
          </cell>
          <cell r="K17">
            <v>17.100000000000001</v>
          </cell>
          <cell r="L17">
            <v>42.39</v>
          </cell>
          <cell r="M17">
            <v>42.389999999999993</v>
          </cell>
          <cell r="N17">
            <v>63.36</v>
          </cell>
          <cell r="O17">
            <v>55.75</v>
          </cell>
          <cell r="P17">
            <v>55.75</v>
          </cell>
          <cell r="Q17">
            <v>211.96</v>
          </cell>
          <cell r="R17">
            <v>65.63</v>
          </cell>
          <cell r="S17">
            <v>71.17</v>
          </cell>
          <cell r="T17">
            <v>112.53</v>
          </cell>
          <cell r="U17">
            <v>80.569999999999993</v>
          </cell>
          <cell r="V17">
            <v>80.569999999999993</v>
          </cell>
          <cell r="W17">
            <v>52.928800000000003</v>
          </cell>
          <cell r="X17">
            <v>323.33999999999997</v>
          </cell>
          <cell r="Y17">
            <v>354.20869999999996</v>
          </cell>
          <cell r="Z17">
            <v>461.22879999999998</v>
          </cell>
          <cell r="AA17">
            <v>-107.02010000000001</v>
          </cell>
          <cell r="AB17">
            <v>1.3021385414869822</v>
          </cell>
        </row>
        <row r="18">
          <cell r="C18">
            <v>0</v>
          </cell>
          <cell r="D18">
            <v>16.146999999999998</v>
          </cell>
          <cell r="E18">
            <v>0.39</v>
          </cell>
          <cell r="F18">
            <v>8.33</v>
          </cell>
          <cell r="G18">
            <v>30.292100000000001</v>
          </cell>
          <cell r="H18">
            <v>7.18</v>
          </cell>
          <cell r="I18">
            <v>14.58</v>
          </cell>
          <cell r="J18">
            <v>5.36</v>
          </cell>
          <cell r="K18">
            <v>4.2300000000000004</v>
          </cell>
          <cell r="L18">
            <v>12.29</v>
          </cell>
          <cell r="M18">
            <v>12.29</v>
          </cell>
          <cell r="N18">
            <v>16.72</v>
          </cell>
          <cell r="O18">
            <v>24.11</v>
          </cell>
          <cell r="P18">
            <v>24.11</v>
          </cell>
          <cell r="Q18">
            <v>80.37</v>
          </cell>
          <cell r="R18">
            <v>28.38</v>
          </cell>
          <cell r="S18">
            <v>40.379999999999995</v>
          </cell>
          <cell r="T18">
            <v>56.01</v>
          </cell>
          <cell r="U18">
            <v>34.950000000000003</v>
          </cell>
          <cell r="V18">
            <v>34.950000000000003</v>
          </cell>
          <cell r="W18">
            <v>24.560600000000001</v>
          </cell>
          <cell r="X18">
            <v>122.64</v>
          </cell>
          <cell r="Y18">
            <v>163.52909999999997</v>
          </cell>
          <cell r="Z18">
            <v>189.4606</v>
          </cell>
          <cell r="AA18">
            <v>-25.931500000000028</v>
          </cell>
          <cell r="AB18">
            <v>1.1585742231810732</v>
          </cell>
        </row>
        <row r="19">
          <cell r="C19">
            <v>0</v>
          </cell>
          <cell r="D19">
            <v>18.677900000000001</v>
          </cell>
          <cell r="E19">
            <v>0.11</v>
          </cell>
          <cell r="F19">
            <v>13.78</v>
          </cell>
          <cell r="G19">
            <v>31.385000000000002</v>
          </cell>
          <cell r="H19">
            <v>3.54</v>
          </cell>
          <cell r="I19">
            <v>24.08</v>
          </cell>
          <cell r="J19">
            <v>122.05</v>
          </cell>
          <cell r="K19">
            <v>37.08</v>
          </cell>
          <cell r="L19">
            <v>20.309999999999999</v>
          </cell>
          <cell r="M19">
            <v>20.18</v>
          </cell>
          <cell r="N19">
            <v>70.25</v>
          </cell>
          <cell r="O19">
            <v>39.94</v>
          </cell>
          <cell r="P19">
            <v>39.94</v>
          </cell>
          <cell r="Q19">
            <v>86.94</v>
          </cell>
          <cell r="R19">
            <v>47.02</v>
          </cell>
          <cell r="S19">
            <v>77.02000000000001</v>
          </cell>
          <cell r="T19">
            <v>121.99</v>
          </cell>
          <cell r="U19">
            <v>57.76</v>
          </cell>
          <cell r="V19">
            <v>91.46</v>
          </cell>
          <cell r="W19">
            <v>86.844400000000007</v>
          </cell>
          <cell r="X19">
            <v>202.89</v>
          </cell>
          <cell r="Y19">
            <v>400.71289999999999</v>
          </cell>
          <cell r="Z19">
            <v>406.75439999999998</v>
          </cell>
          <cell r="AA19">
            <v>-6.041499999999985</v>
          </cell>
          <cell r="AB19">
            <v>1.0150768792319889</v>
          </cell>
        </row>
        <row r="20">
          <cell r="C20">
            <v>0</v>
          </cell>
          <cell r="D20">
            <v>32.4754</v>
          </cell>
          <cell r="E20">
            <v>0.95</v>
          </cell>
          <cell r="F20">
            <v>47.63</v>
          </cell>
          <cell r="G20">
            <v>46.529699999999998</v>
          </cell>
          <cell r="H20">
            <v>0.9</v>
          </cell>
          <cell r="I20">
            <v>83.26</v>
          </cell>
          <cell r="J20">
            <v>66.47</v>
          </cell>
          <cell r="K20">
            <v>29.66</v>
          </cell>
          <cell r="L20">
            <v>70.23</v>
          </cell>
          <cell r="M20">
            <v>90.22999999999999</v>
          </cell>
          <cell r="N20">
            <v>59.47</v>
          </cell>
          <cell r="O20">
            <v>106.74</v>
          </cell>
          <cell r="P20">
            <v>18.04</v>
          </cell>
          <cell r="Q20">
            <v>41.45</v>
          </cell>
          <cell r="R20">
            <v>125.65</v>
          </cell>
          <cell r="S20">
            <v>108.66999999999999</v>
          </cell>
          <cell r="T20">
            <v>146.61000000000001</v>
          </cell>
          <cell r="U20">
            <v>153.86000000000001</v>
          </cell>
          <cell r="V20">
            <v>153.86000000000001</v>
          </cell>
          <cell r="W20">
            <v>60.027200000000001</v>
          </cell>
          <cell r="X20">
            <v>587.37</v>
          </cell>
          <cell r="Y20">
            <v>516.27509999999995</v>
          </cell>
          <cell r="Z20">
            <v>339.06720000000001</v>
          </cell>
          <cell r="AA20">
            <v>177.20789999999994</v>
          </cell>
          <cell r="AB20">
            <v>0.65675683371132954</v>
          </cell>
        </row>
        <row r="21">
          <cell r="C21">
            <v>0</v>
          </cell>
          <cell r="D21">
            <v>48.84</v>
          </cell>
          <cell r="E21">
            <v>0</v>
          </cell>
          <cell r="F21">
            <v>71.78</v>
          </cell>
          <cell r="G21">
            <v>84.3797</v>
          </cell>
          <cell r="H21">
            <v>4.25</v>
          </cell>
          <cell r="I21">
            <v>125.48</v>
          </cell>
          <cell r="J21">
            <v>88.54</v>
          </cell>
          <cell r="K21">
            <v>41.86</v>
          </cell>
          <cell r="L21">
            <v>105.85</v>
          </cell>
          <cell r="M21">
            <v>105.85</v>
          </cell>
          <cell r="N21">
            <v>155.57</v>
          </cell>
          <cell r="O21">
            <v>139.44999999999999</v>
          </cell>
          <cell r="P21">
            <v>139.44999999999999</v>
          </cell>
          <cell r="Q21">
            <v>315.77</v>
          </cell>
          <cell r="R21">
            <v>164.15</v>
          </cell>
          <cell r="S21">
            <v>179.15</v>
          </cell>
          <cell r="T21">
            <v>312.18</v>
          </cell>
          <cell r="U21">
            <v>201.42</v>
          </cell>
          <cell r="V21">
            <v>201.42</v>
          </cell>
          <cell r="W21">
            <v>162.74</v>
          </cell>
          <cell r="X21">
            <v>808.13</v>
          </cell>
          <cell r="Y21">
            <v>847.62969999999996</v>
          </cell>
          <cell r="Z21">
            <v>992.37000000000012</v>
          </cell>
          <cell r="AA21">
            <v>-144.74030000000016</v>
          </cell>
          <cell r="AB21">
            <v>1.1707588820920269</v>
          </cell>
        </row>
        <row r="22">
          <cell r="C22">
            <v>0</v>
          </cell>
          <cell r="D22">
            <v>25.26</v>
          </cell>
          <cell r="E22">
            <v>0</v>
          </cell>
          <cell r="F22">
            <v>43.37</v>
          </cell>
          <cell r="G22">
            <v>44.602200000000003</v>
          </cell>
          <cell r="H22">
            <v>0.52</v>
          </cell>
          <cell r="I22">
            <v>75.819999999999993</v>
          </cell>
          <cell r="J22">
            <v>143.11000000000001</v>
          </cell>
          <cell r="K22">
            <v>67.819999999999993</v>
          </cell>
          <cell r="L22">
            <v>63.96</v>
          </cell>
          <cell r="M22">
            <v>63.959999999999994</v>
          </cell>
          <cell r="N22">
            <v>139.88</v>
          </cell>
          <cell r="O22">
            <v>84.2</v>
          </cell>
          <cell r="P22">
            <v>132.96</v>
          </cell>
          <cell r="Q22">
            <v>155.9</v>
          </cell>
          <cell r="R22">
            <v>99.11</v>
          </cell>
          <cell r="S22">
            <v>99.11</v>
          </cell>
          <cell r="T22">
            <v>126.32</v>
          </cell>
          <cell r="U22">
            <v>121.34</v>
          </cell>
          <cell r="V22">
            <v>111.65</v>
          </cell>
          <cell r="W22">
            <v>78.098100000000002</v>
          </cell>
          <cell r="X22">
            <v>487.80000000000007</v>
          </cell>
          <cell r="Y22">
            <v>620.65219999999999</v>
          </cell>
          <cell r="Z22">
            <v>568.53809999999999</v>
          </cell>
          <cell r="AA22">
            <v>52.114100000000008</v>
          </cell>
          <cell r="AB22">
            <v>0.91603332752224187</v>
          </cell>
        </row>
        <row r="23">
          <cell r="C23">
            <v>0</v>
          </cell>
          <cell r="D23">
            <v>0.94</v>
          </cell>
          <cell r="E23">
            <v>0</v>
          </cell>
          <cell r="F23">
            <v>0.14000000000000001</v>
          </cell>
          <cell r="G23">
            <v>0.28000000000000003</v>
          </cell>
          <cell r="H23">
            <v>0.06</v>
          </cell>
          <cell r="I23">
            <v>0.24</v>
          </cell>
          <cell r="J23">
            <v>0</v>
          </cell>
          <cell r="K23">
            <v>0.01</v>
          </cell>
          <cell r="L23">
            <v>0.2</v>
          </cell>
          <cell r="M23">
            <v>0.15</v>
          </cell>
          <cell r="N23">
            <v>0.64</v>
          </cell>
          <cell r="O23">
            <v>0.16</v>
          </cell>
          <cell r="P23">
            <v>0.16</v>
          </cell>
          <cell r="Q23">
            <v>0.64</v>
          </cell>
          <cell r="R23">
            <v>0.2</v>
          </cell>
          <cell r="S23">
            <v>1.2</v>
          </cell>
          <cell r="T23">
            <v>1.89</v>
          </cell>
          <cell r="U23">
            <v>0.49</v>
          </cell>
          <cell r="V23">
            <v>0.49</v>
          </cell>
          <cell r="W23">
            <v>0.49659999999999999</v>
          </cell>
          <cell r="X23">
            <v>1.4300000000000002</v>
          </cell>
          <cell r="Y23">
            <v>3.2199999999999998</v>
          </cell>
          <cell r="Z23">
            <v>3.7366000000000001</v>
          </cell>
          <cell r="AA23">
            <v>-0.51660000000000039</v>
          </cell>
          <cell r="AB23">
            <v>1.1604347826086958</v>
          </cell>
        </row>
        <row r="24">
          <cell r="C24">
            <v>0</v>
          </cell>
          <cell r="D24">
            <v>82.233500000000006</v>
          </cell>
          <cell r="E24">
            <v>0.68</v>
          </cell>
          <cell r="F24">
            <v>106.82</v>
          </cell>
          <cell r="G24">
            <v>136.61600000000001</v>
          </cell>
          <cell r="H24">
            <v>47.06</v>
          </cell>
          <cell r="I24">
            <v>186.73</v>
          </cell>
          <cell r="J24">
            <v>152.24</v>
          </cell>
          <cell r="K24">
            <v>102.83</v>
          </cell>
          <cell r="L24">
            <v>157.51</v>
          </cell>
          <cell r="M24">
            <v>157.51000000000002</v>
          </cell>
          <cell r="N24">
            <v>109.54</v>
          </cell>
          <cell r="O24">
            <v>207.59</v>
          </cell>
          <cell r="P24">
            <v>147.82</v>
          </cell>
          <cell r="Q24">
            <v>149.61000000000001</v>
          </cell>
          <cell r="R24">
            <v>244.36</v>
          </cell>
          <cell r="S24">
            <v>219.86</v>
          </cell>
          <cell r="T24">
            <v>245.88</v>
          </cell>
          <cell r="U24">
            <v>298.98</v>
          </cell>
          <cell r="V24">
            <v>270.38</v>
          </cell>
          <cell r="W24">
            <v>100.5282</v>
          </cell>
          <cell r="X24">
            <v>1201.99</v>
          </cell>
          <cell r="Y24">
            <v>1166.6595</v>
          </cell>
          <cell r="Z24">
            <v>756.12819999999999</v>
          </cell>
          <cell r="AA24">
            <v>410.53129999999999</v>
          </cell>
          <cell r="AB24">
            <v>0.64811386698518292</v>
          </cell>
        </row>
        <row r="25">
          <cell r="C25">
            <v>0</v>
          </cell>
          <cell r="D25">
            <v>65.33</v>
          </cell>
          <cell r="E25">
            <v>0</v>
          </cell>
          <cell r="F25">
            <v>131.31</v>
          </cell>
          <cell r="G25">
            <v>113.94</v>
          </cell>
          <cell r="H25">
            <v>8.89</v>
          </cell>
          <cell r="I25">
            <v>229.55</v>
          </cell>
          <cell r="J25">
            <v>177.88</v>
          </cell>
          <cell r="K25">
            <v>130.47999999999999</v>
          </cell>
          <cell r="L25">
            <v>193.63</v>
          </cell>
          <cell r="M25">
            <v>193.63</v>
          </cell>
          <cell r="N25">
            <v>351.51</v>
          </cell>
          <cell r="O25">
            <v>255.86</v>
          </cell>
          <cell r="P25">
            <v>307.18</v>
          </cell>
          <cell r="Q25">
            <v>485.62</v>
          </cell>
          <cell r="R25">
            <v>301.18</v>
          </cell>
          <cell r="S25">
            <v>316.18</v>
          </cell>
          <cell r="T25">
            <v>556.86</v>
          </cell>
          <cell r="U25">
            <v>368.87</v>
          </cell>
          <cell r="V25">
            <v>368.87</v>
          </cell>
          <cell r="W25">
            <v>211.90540000000001</v>
          </cell>
          <cell r="X25">
            <v>1480.4</v>
          </cell>
          <cell r="Y25">
            <v>1543.0100000000002</v>
          </cell>
          <cell r="Z25">
            <v>1745.2654000000002</v>
          </cell>
          <cell r="AA25">
            <v>-202.25540000000001</v>
          </cell>
          <cell r="AB25">
            <v>1.1310784764842743</v>
          </cell>
        </row>
        <row r="26">
          <cell r="C26">
            <v>0</v>
          </cell>
          <cell r="D26">
            <v>7.52</v>
          </cell>
          <cell r="E26">
            <v>0</v>
          </cell>
          <cell r="F26">
            <v>25.15</v>
          </cell>
          <cell r="G26">
            <v>20.483920000000001</v>
          </cell>
          <cell r="H26">
            <v>0.82</v>
          </cell>
          <cell r="I26">
            <v>28.83</v>
          </cell>
          <cell r="J26">
            <v>14.92</v>
          </cell>
          <cell r="K26">
            <v>14.3</v>
          </cell>
          <cell r="L26">
            <v>20.74</v>
          </cell>
          <cell r="M26">
            <v>19.059999999999999</v>
          </cell>
          <cell r="N26">
            <v>26.4</v>
          </cell>
          <cell r="O26">
            <v>32.549999999999997</v>
          </cell>
          <cell r="P26">
            <v>32.549999999999997</v>
          </cell>
          <cell r="Q26">
            <v>34.08</v>
          </cell>
          <cell r="R26">
            <v>42.36</v>
          </cell>
          <cell r="S26">
            <v>42.36</v>
          </cell>
          <cell r="T26">
            <v>23.84</v>
          </cell>
          <cell r="U26">
            <v>30.53</v>
          </cell>
          <cell r="V26">
            <v>18.75</v>
          </cell>
          <cell r="W26">
            <v>18.549700000000001</v>
          </cell>
          <cell r="X26">
            <v>180.16</v>
          </cell>
          <cell r="Y26">
            <v>155.64391999999998</v>
          </cell>
          <cell r="Z26">
            <v>117.9897</v>
          </cell>
          <cell r="AA26">
            <v>37.654219999999981</v>
          </cell>
          <cell r="AB26">
            <v>0.75807458460311217</v>
          </cell>
        </row>
        <row r="27">
          <cell r="C27">
            <v>0</v>
          </cell>
          <cell r="D27">
            <v>7.2210000000000001</v>
          </cell>
          <cell r="E27">
            <v>0.02</v>
          </cell>
          <cell r="F27">
            <v>24.33</v>
          </cell>
          <cell r="G27">
            <v>19.512</v>
          </cell>
          <cell r="H27">
            <v>2.54</v>
          </cell>
          <cell r="I27">
            <v>27.88</v>
          </cell>
          <cell r="J27">
            <v>23.22</v>
          </cell>
          <cell r="K27">
            <v>10.82</v>
          </cell>
          <cell r="L27">
            <v>20.059999999999999</v>
          </cell>
          <cell r="M27">
            <v>20.059999999999999</v>
          </cell>
          <cell r="N27">
            <v>27.42</v>
          </cell>
          <cell r="O27">
            <v>31.48</v>
          </cell>
          <cell r="P27">
            <v>31.479999999999997</v>
          </cell>
          <cell r="Q27">
            <v>40.74</v>
          </cell>
          <cell r="R27">
            <v>36.299999999999997</v>
          </cell>
          <cell r="S27">
            <v>36.299999999999997</v>
          </cell>
          <cell r="T27">
            <v>44.23</v>
          </cell>
          <cell r="U27">
            <v>32.71</v>
          </cell>
          <cell r="V27">
            <v>16</v>
          </cell>
          <cell r="W27">
            <v>33.301900000000003</v>
          </cell>
          <cell r="X27">
            <v>172.76000000000002</v>
          </cell>
          <cell r="Y27">
            <v>153.79300000000001</v>
          </cell>
          <cell r="Z27">
            <v>159.07190000000003</v>
          </cell>
          <cell r="AA27">
            <v>-5.2789000000000215</v>
          </cell>
          <cell r="AB27">
            <v>1.0343247091870242</v>
          </cell>
        </row>
        <row r="28">
          <cell r="C28">
            <v>0</v>
          </cell>
          <cell r="D28">
            <v>6.0060000000000002</v>
          </cell>
          <cell r="E28">
            <v>0.17</v>
          </cell>
          <cell r="F28">
            <v>9.48</v>
          </cell>
          <cell r="G28">
            <v>32.428400000000003</v>
          </cell>
          <cell r="H28">
            <v>3.91</v>
          </cell>
          <cell r="I28">
            <v>10.88</v>
          </cell>
          <cell r="J28">
            <v>8.9499999999999993</v>
          </cell>
          <cell r="K28">
            <v>28.48</v>
          </cell>
          <cell r="L28">
            <v>7.82</v>
          </cell>
          <cell r="M28">
            <v>7.82</v>
          </cell>
          <cell r="N28">
            <v>24.43</v>
          </cell>
          <cell r="O28">
            <v>12.27</v>
          </cell>
          <cell r="P28">
            <v>12.27</v>
          </cell>
          <cell r="Q28">
            <v>22.9</v>
          </cell>
          <cell r="R28">
            <v>21.07</v>
          </cell>
          <cell r="S28">
            <v>21.07</v>
          </cell>
          <cell r="T28">
            <v>30.21</v>
          </cell>
          <cell r="U28">
            <v>12.54</v>
          </cell>
          <cell r="V28">
            <v>12.54</v>
          </cell>
          <cell r="W28">
            <v>13.174799999999999</v>
          </cell>
          <cell r="X28">
            <v>74.06</v>
          </cell>
          <cell r="Y28">
            <v>101.08439999999999</v>
          </cell>
          <cell r="Z28">
            <v>123.2748</v>
          </cell>
          <cell r="AA28">
            <v>-22.190400000000011</v>
          </cell>
          <cell r="AB28">
            <v>1.2195234873036791</v>
          </cell>
          <cell r="AE28">
            <v>100</v>
          </cell>
        </row>
        <row r="29">
          <cell r="C29">
            <v>0</v>
          </cell>
          <cell r="D29">
            <v>7.8250000000000002</v>
          </cell>
          <cell r="E29">
            <v>0.87</v>
          </cell>
          <cell r="F29">
            <v>21.03</v>
          </cell>
          <cell r="G29">
            <v>22.615580000000001</v>
          </cell>
          <cell r="H29">
            <v>12.55</v>
          </cell>
          <cell r="I29">
            <v>24.1</v>
          </cell>
          <cell r="J29">
            <v>18.079999999999998</v>
          </cell>
          <cell r="K29">
            <v>21.71</v>
          </cell>
          <cell r="L29">
            <v>17.34</v>
          </cell>
          <cell r="M29">
            <v>17.340000000000003</v>
          </cell>
          <cell r="N29">
            <v>23.45</v>
          </cell>
          <cell r="O29">
            <v>27.21</v>
          </cell>
          <cell r="P29">
            <v>27.21</v>
          </cell>
          <cell r="Q29">
            <v>30.69</v>
          </cell>
          <cell r="R29">
            <v>33.54</v>
          </cell>
          <cell r="S29">
            <v>33.54</v>
          </cell>
          <cell r="T29">
            <v>33.92</v>
          </cell>
          <cell r="U29">
            <v>27.8</v>
          </cell>
          <cell r="V29">
            <v>27.8</v>
          </cell>
          <cell r="W29">
            <v>24.655100000000001</v>
          </cell>
          <cell r="X29">
            <v>151.02000000000001</v>
          </cell>
          <cell r="Y29">
            <v>154.41058000000001</v>
          </cell>
          <cell r="Z29">
            <v>147.8451</v>
          </cell>
          <cell r="AA29">
            <v>6.565480000000008</v>
          </cell>
          <cell r="AB29">
            <v>0.95748037472561787</v>
          </cell>
        </row>
        <row r="30">
          <cell r="C30">
            <v>0</v>
          </cell>
          <cell r="D30">
            <v>59.317799999999998</v>
          </cell>
          <cell r="E30">
            <v>6.98</v>
          </cell>
          <cell r="F30">
            <v>64.97</v>
          </cell>
          <cell r="G30">
            <v>66.905699999999996</v>
          </cell>
          <cell r="H30">
            <v>28.46</v>
          </cell>
          <cell r="I30">
            <v>113.58</v>
          </cell>
          <cell r="J30">
            <v>107.43</v>
          </cell>
          <cell r="K30">
            <v>36.5</v>
          </cell>
          <cell r="L30">
            <v>95.81</v>
          </cell>
          <cell r="M30">
            <v>123.44</v>
          </cell>
          <cell r="N30">
            <v>65.7</v>
          </cell>
          <cell r="O30">
            <v>126.2</v>
          </cell>
          <cell r="P30">
            <v>151.19999999999999</v>
          </cell>
          <cell r="Q30">
            <v>263.58999999999997</v>
          </cell>
          <cell r="R30">
            <v>148.54</v>
          </cell>
          <cell r="S30">
            <v>158.54000000000002</v>
          </cell>
          <cell r="T30">
            <v>215.89</v>
          </cell>
          <cell r="U30">
            <v>182.01</v>
          </cell>
          <cell r="V30">
            <v>182.01</v>
          </cell>
          <cell r="W30">
            <v>132.71729999999999</v>
          </cell>
          <cell r="X30">
            <v>731.11</v>
          </cell>
          <cell r="Y30">
            <v>848.84349999999995</v>
          </cell>
          <cell r="Z30">
            <v>749.83729999999991</v>
          </cell>
          <cell r="AA30">
            <v>99.006200000000035</v>
          </cell>
          <cell r="AB30">
            <v>0.88336342329298623</v>
          </cell>
        </row>
        <row r="31">
          <cell r="C31">
            <v>0</v>
          </cell>
          <cell r="D31">
            <v>1.76</v>
          </cell>
          <cell r="E31">
            <v>0.03</v>
          </cell>
          <cell r="F31">
            <v>1.36</v>
          </cell>
          <cell r="G31">
            <v>1.6402000000000001</v>
          </cell>
          <cell r="H31">
            <v>0.56999999999999995</v>
          </cell>
          <cell r="I31">
            <v>2.38</v>
          </cell>
          <cell r="J31">
            <v>2.5499999999999998</v>
          </cell>
          <cell r="K31">
            <v>1.1100000000000001</v>
          </cell>
          <cell r="L31">
            <v>2.0099999999999998</v>
          </cell>
          <cell r="M31">
            <v>2.0099999999999998</v>
          </cell>
          <cell r="N31">
            <v>1.73</v>
          </cell>
          <cell r="O31">
            <v>3.03</v>
          </cell>
          <cell r="P31">
            <v>2.59</v>
          </cell>
          <cell r="Q31">
            <v>4.57</v>
          </cell>
          <cell r="R31">
            <v>3.03</v>
          </cell>
          <cell r="S31">
            <v>5.03</v>
          </cell>
          <cell r="T31">
            <v>7.62</v>
          </cell>
          <cell r="U31">
            <v>3.88</v>
          </cell>
          <cell r="V31">
            <v>3.88</v>
          </cell>
          <cell r="W31">
            <v>4.3391999999999999</v>
          </cell>
          <cell r="X31">
            <v>15.689999999999998</v>
          </cell>
          <cell r="Y31">
            <v>19.4602</v>
          </cell>
          <cell r="Z31">
            <v>19.969200000000001</v>
          </cell>
          <cell r="AA31">
            <v>-0.50900000000000034</v>
          </cell>
          <cell r="AB31">
            <v>1.0261559490652716</v>
          </cell>
        </row>
        <row r="32">
          <cell r="C32">
            <v>0</v>
          </cell>
          <cell r="D32">
            <v>24.37</v>
          </cell>
          <cell r="E32">
            <v>1.95</v>
          </cell>
          <cell r="F32">
            <v>33</v>
          </cell>
          <cell r="G32">
            <v>42.41</v>
          </cell>
          <cell r="H32">
            <v>5.15</v>
          </cell>
          <cell r="I32">
            <v>57.68</v>
          </cell>
          <cell r="J32">
            <v>26.08</v>
          </cell>
          <cell r="K32">
            <v>18.77</v>
          </cell>
          <cell r="L32">
            <v>48.65</v>
          </cell>
          <cell r="M32">
            <v>48.650000000000006</v>
          </cell>
          <cell r="N32">
            <v>65.94</v>
          </cell>
          <cell r="O32">
            <v>64.23</v>
          </cell>
          <cell r="P32">
            <v>64.22999999999999</v>
          </cell>
          <cell r="Q32">
            <v>88.81</v>
          </cell>
          <cell r="R32">
            <v>75.61</v>
          </cell>
          <cell r="S32">
            <v>75.61</v>
          </cell>
          <cell r="T32">
            <v>145.27000000000001</v>
          </cell>
          <cell r="U32">
            <v>92.7</v>
          </cell>
          <cell r="V32">
            <v>92.7</v>
          </cell>
          <cell r="W32">
            <v>96.842999999999989</v>
          </cell>
          <cell r="X32">
            <v>371.87</v>
          </cell>
          <cell r="Y32">
            <v>374.04999999999995</v>
          </cell>
          <cell r="Z32">
            <v>422.73299999999995</v>
          </cell>
          <cell r="AA32">
            <v>-48.682999999999993</v>
          </cell>
          <cell r="AB32">
            <v>1.1301510493249565</v>
          </cell>
        </row>
        <row r="33">
          <cell r="C33">
            <v>0</v>
          </cell>
          <cell r="D33">
            <v>70.556399999999996</v>
          </cell>
          <cell r="E33">
            <v>1.05</v>
          </cell>
          <cell r="F33">
            <v>99.84</v>
          </cell>
          <cell r="G33">
            <v>138.06229999999999</v>
          </cell>
          <cell r="H33">
            <v>22.49</v>
          </cell>
          <cell r="I33">
            <v>174.54</v>
          </cell>
          <cell r="J33">
            <v>266.36</v>
          </cell>
          <cell r="K33">
            <v>133.96</v>
          </cell>
          <cell r="L33">
            <v>147.22999999999999</v>
          </cell>
          <cell r="M33">
            <v>227.23</v>
          </cell>
          <cell r="N33">
            <v>326.58</v>
          </cell>
          <cell r="O33">
            <v>194.15</v>
          </cell>
          <cell r="P33">
            <v>227.51</v>
          </cell>
          <cell r="Q33">
            <v>370.64</v>
          </cell>
          <cell r="R33">
            <v>228.53</v>
          </cell>
          <cell r="S33">
            <v>243.53</v>
          </cell>
          <cell r="T33">
            <v>519.65</v>
          </cell>
          <cell r="U33">
            <v>279.57</v>
          </cell>
          <cell r="V33">
            <v>279.57</v>
          </cell>
          <cell r="W33">
            <v>202.0043</v>
          </cell>
          <cell r="X33">
            <v>1123.8599999999999</v>
          </cell>
          <cell r="Y33">
            <v>1452.8187</v>
          </cell>
          <cell r="Z33">
            <v>1576.3742999999999</v>
          </cell>
          <cell r="AA33">
            <v>-123.55559999999991</v>
          </cell>
          <cell r="AB33">
            <v>1.0850454361580009</v>
          </cell>
        </row>
        <row r="34">
          <cell r="C34">
            <v>0</v>
          </cell>
          <cell r="D34">
            <v>3.0870000000000002</v>
          </cell>
          <cell r="E34">
            <v>0</v>
          </cell>
          <cell r="F34">
            <v>5.77</v>
          </cell>
          <cell r="G34">
            <v>18.215050000000002</v>
          </cell>
          <cell r="H34">
            <v>1.1399999999999999</v>
          </cell>
          <cell r="I34">
            <v>6.62</v>
          </cell>
          <cell r="J34">
            <v>23.67</v>
          </cell>
          <cell r="K34">
            <v>3.28</v>
          </cell>
          <cell r="L34">
            <v>4.76</v>
          </cell>
          <cell r="M34">
            <v>3.57</v>
          </cell>
          <cell r="N34">
            <v>34.61</v>
          </cell>
          <cell r="O34">
            <v>7.47</v>
          </cell>
          <cell r="P34">
            <v>7.47</v>
          </cell>
          <cell r="Q34">
            <v>17.38</v>
          </cell>
          <cell r="R34">
            <v>15.63</v>
          </cell>
          <cell r="S34">
            <v>15.63</v>
          </cell>
          <cell r="T34">
            <v>11.11</v>
          </cell>
          <cell r="U34">
            <v>7.64</v>
          </cell>
          <cell r="V34">
            <v>6.5200000000000005</v>
          </cell>
          <cell r="W34">
            <v>6.18</v>
          </cell>
          <cell r="X34">
            <v>47.89</v>
          </cell>
          <cell r="Y34">
            <v>78.162049999999994</v>
          </cell>
          <cell r="Z34">
            <v>73.699999999999989</v>
          </cell>
          <cell r="AA34">
            <v>4.462050000000005</v>
          </cell>
          <cell r="AB34">
            <v>0.9429128330180695</v>
          </cell>
        </row>
        <row r="35">
          <cell r="C35">
            <v>0</v>
          </cell>
          <cell r="D35">
            <v>31.63</v>
          </cell>
          <cell r="E35">
            <v>8.68</v>
          </cell>
          <cell r="F35">
            <v>84.19</v>
          </cell>
          <cell r="G35">
            <v>97.932500000000005</v>
          </cell>
          <cell r="H35">
            <v>27.34</v>
          </cell>
          <cell r="I35">
            <v>147.19</v>
          </cell>
          <cell r="J35">
            <v>226.83</v>
          </cell>
          <cell r="K35">
            <v>84.39</v>
          </cell>
          <cell r="L35">
            <v>124.15</v>
          </cell>
          <cell r="M35">
            <v>124.15</v>
          </cell>
          <cell r="N35">
            <v>136.86000000000001</v>
          </cell>
          <cell r="O35">
            <v>164.25</v>
          </cell>
          <cell r="P35">
            <v>164.25</v>
          </cell>
          <cell r="Q35">
            <v>208.54</v>
          </cell>
          <cell r="R35">
            <v>193.34</v>
          </cell>
          <cell r="S35">
            <v>193.34</v>
          </cell>
          <cell r="T35">
            <v>277.52999999999997</v>
          </cell>
          <cell r="U35">
            <v>237.83</v>
          </cell>
          <cell r="V35">
            <v>237.82999999999998</v>
          </cell>
          <cell r="W35">
            <v>168.14</v>
          </cell>
          <cell r="X35">
            <v>950.95</v>
          </cell>
          <cell r="Y35">
            <v>1075.9625000000001</v>
          </cell>
          <cell r="Z35">
            <v>911.4799999999999</v>
          </cell>
          <cell r="AA35">
            <v>164.48250000000019</v>
          </cell>
          <cell r="AB35">
            <v>0.84712989532627747</v>
          </cell>
        </row>
        <row r="36">
          <cell r="C36">
            <v>0</v>
          </cell>
          <cell r="D36">
            <v>3.919</v>
          </cell>
          <cell r="E36">
            <v>0.3</v>
          </cell>
          <cell r="F36">
            <v>33.81</v>
          </cell>
          <cell r="G36">
            <v>12.966900000000001</v>
          </cell>
          <cell r="H36">
            <v>2.9</v>
          </cell>
          <cell r="I36">
            <v>38.75</v>
          </cell>
          <cell r="J36">
            <v>38.06</v>
          </cell>
          <cell r="K36">
            <v>8.4600000000000009</v>
          </cell>
          <cell r="L36">
            <v>27.88</v>
          </cell>
          <cell r="M36">
            <v>27.880000000000003</v>
          </cell>
          <cell r="N36">
            <v>25.93</v>
          </cell>
          <cell r="O36">
            <v>43.76</v>
          </cell>
          <cell r="P36">
            <v>43.76</v>
          </cell>
          <cell r="Q36">
            <v>30.89</v>
          </cell>
          <cell r="R36">
            <v>39.47</v>
          </cell>
          <cell r="S36">
            <v>23.79</v>
          </cell>
          <cell r="T36">
            <v>51.29</v>
          </cell>
          <cell r="U36">
            <v>44.7</v>
          </cell>
          <cell r="V36">
            <v>33.524999999999999</v>
          </cell>
          <cell r="W36">
            <v>48.58</v>
          </cell>
          <cell r="X36">
            <v>228.37</v>
          </cell>
          <cell r="Y36">
            <v>183.90090000000001</v>
          </cell>
          <cell r="Z36">
            <v>168.35000000000002</v>
          </cell>
          <cell r="AA36">
            <v>15.550899999999984</v>
          </cell>
          <cell r="AB36">
            <v>0.91543869551481272</v>
          </cell>
        </row>
        <row r="37">
          <cell r="C37">
            <v>0</v>
          </cell>
          <cell r="D37">
            <v>129.52340000000001</v>
          </cell>
          <cell r="E37">
            <v>1.1000000000000001</v>
          </cell>
          <cell r="F37">
            <v>293.58</v>
          </cell>
          <cell r="G37">
            <v>241.76840000000001</v>
          </cell>
          <cell r="H37">
            <v>41.31</v>
          </cell>
          <cell r="I37">
            <v>513.22</v>
          </cell>
          <cell r="J37">
            <v>417.21</v>
          </cell>
          <cell r="K37">
            <v>91.98</v>
          </cell>
          <cell r="L37">
            <v>432.93</v>
          </cell>
          <cell r="M37">
            <v>305.43</v>
          </cell>
          <cell r="N37">
            <v>300.52999999999997</v>
          </cell>
          <cell r="O37">
            <v>570.86</v>
          </cell>
          <cell r="P37">
            <v>542.29999999999995</v>
          </cell>
          <cell r="Q37">
            <v>602.66999999999996</v>
          </cell>
          <cell r="R37">
            <v>671.97</v>
          </cell>
          <cell r="S37">
            <v>671.97</v>
          </cell>
          <cell r="T37">
            <v>959.57</v>
          </cell>
          <cell r="U37">
            <v>823.17</v>
          </cell>
          <cell r="V37">
            <v>411.59</v>
          </cell>
          <cell r="W37">
            <v>155.04509999999999</v>
          </cell>
          <cell r="X37">
            <v>3305.7300000000005</v>
          </cell>
          <cell r="Y37">
            <v>2719.7918</v>
          </cell>
          <cell r="Z37">
            <v>2152.2050999999997</v>
          </cell>
          <cell r="AA37">
            <v>567.58670000000029</v>
          </cell>
          <cell r="AB37">
            <v>0.79131244531290945</v>
          </cell>
        </row>
        <row r="38">
          <cell r="C38">
            <v>0</v>
          </cell>
          <cell r="D38">
            <v>17.54</v>
          </cell>
          <cell r="E38">
            <v>0.33</v>
          </cell>
          <cell r="F38">
            <v>14.97</v>
          </cell>
          <cell r="G38">
            <v>15.921099999999999</v>
          </cell>
          <cell r="H38">
            <v>1.44</v>
          </cell>
          <cell r="I38">
            <v>26.17</v>
          </cell>
          <cell r="J38">
            <v>34.090000000000003</v>
          </cell>
          <cell r="K38">
            <v>14.24</v>
          </cell>
          <cell r="L38">
            <v>22.07</v>
          </cell>
          <cell r="M38">
            <v>22.07</v>
          </cell>
          <cell r="N38">
            <v>33.39</v>
          </cell>
          <cell r="O38">
            <v>33.64</v>
          </cell>
          <cell r="P38">
            <v>33.64</v>
          </cell>
          <cell r="Q38">
            <v>46.32</v>
          </cell>
          <cell r="R38">
            <v>39.590000000000003</v>
          </cell>
          <cell r="S38">
            <v>39.590000000000003</v>
          </cell>
          <cell r="T38">
            <v>88.07</v>
          </cell>
          <cell r="U38">
            <v>48.54</v>
          </cell>
          <cell r="V38">
            <v>48.54</v>
          </cell>
          <cell r="W38">
            <v>45.608400000000003</v>
          </cell>
          <cell r="X38">
            <v>184.98</v>
          </cell>
          <cell r="Y38">
            <v>211.39110000000002</v>
          </cell>
          <cell r="Z38">
            <v>229.39839999999998</v>
          </cell>
          <cell r="AA38">
            <v>-18.007299999999958</v>
          </cell>
          <cell r="AB38">
            <v>1.0851847594340536</v>
          </cell>
        </row>
        <row r="39">
          <cell r="C39">
            <v>0</v>
          </cell>
          <cell r="D39">
            <v>36.1</v>
          </cell>
          <cell r="E39">
            <v>4.17</v>
          </cell>
          <cell r="F39">
            <v>109.03</v>
          </cell>
          <cell r="G39">
            <v>115.70869999999999</v>
          </cell>
          <cell r="H39">
            <v>18.36</v>
          </cell>
          <cell r="I39">
            <v>190.6</v>
          </cell>
          <cell r="J39">
            <v>233.71</v>
          </cell>
          <cell r="K39">
            <v>44.92</v>
          </cell>
          <cell r="L39">
            <v>160.77000000000001</v>
          </cell>
          <cell r="M39">
            <v>160.77000000000001</v>
          </cell>
          <cell r="N39">
            <v>180.13</v>
          </cell>
          <cell r="O39">
            <v>212.14</v>
          </cell>
          <cell r="P39">
            <v>212.14</v>
          </cell>
          <cell r="Q39">
            <v>168.88</v>
          </cell>
          <cell r="R39">
            <v>249.72</v>
          </cell>
          <cell r="S39">
            <v>187.29000000000002</v>
          </cell>
          <cell r="T39">
            <v>292.56</v>
          </cell>
          <cell r="U39">
            <v>305.29000000000002</v>
          </cell>
          <cell r="V39">
            <v>305.29000000000002</v>
          </cell>
          <cell r="W39">
            <v>150.23660000000001</v>
          </cell>
          <cell r="X39">
            <v>1227.55</v>
          </cell>
          <cell r="Y39">
            <v>1251.0086999999999</v>
          </cell>
          <cell r="Z39">
            <v>859.25659999999993</v>
          </cell>
          <cell r="AA39">
            <v>391.75209999999993</v>
          </cell>
          <cell r="AB39">
            <v>0.68685101870194831</v>
          </cell>
        </row>
      </sheetData>
      <sheetData sheetId="4">
        <row r="4">
          <cell r="C4" t="str">
            <v xml:space="preserve">Allocation </v>
          </cell>
        </row>
      </sheetData>
      <sheetData sheetId="5">
        <row r="4">
          <cell r="C4" t="str">
            <v xml:space="preserve">Allocation </v>
          </cell>
        </row>
      </sheetData>
      <sheetData sheetId="6">
        <row r="4">
          <cell r="C4" t="str">
            <v xml:space="preserve">Allocation </v>
          </cell>
        </row>
      </sheetData>
      <sheetData sheetId="7">
        <row r="4">
          <cell r="C4" t="str">
            <v xml:space="preserve">Allocation </v>
          </cell>
        </row>
      </sheetData>
      <sheetData sheetId="8">
        <row r="4">
          <cell r="C4" t="str">
            <v xml:space="preserve">Allocation </v>
          </cell>
        </row>
      </sheetData>
      <sheetData sheetId="9">
        <row r="4">
          <cell r="C4" t="str">
            <v xml:space="preserve">Allocation </v>
          </cell>
        </row>
      </sheetData>
      <sheetData sheetId="10">
        <row r="4">
          <cell r="C4" t="str">
            <v xml:space="preserve">Allocation </v>
          </cell>
        </row>
      </sheetData>
      <sheetData sheetId="11">
        <row r="4">
          <cell r="C4" t="str">
            <v xml:space="preserve">Allocation </v>
          </cell>
        </row>
      </sheetData>
      <sheetData sheetId="12">
        <row r="4">
          <cell r="C4" t="str">
            <v xml:space="preserve">Allocation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2" sqref="E12"/>
    </sheetView>
  </sheetViews>
  <sheetFormatPr defaultRowHeight="15"/>
  <cols>
    <col min="1" max="1" width="6" style="43" customWidth="1"/>
    <col min="2" max="2" width="11.7109375" style="49" customWidth="1"/>
    <col min="3" max="3" width="10.5703125" style="43" bestFit="1" customWidth="1"/>
    <col min="4" max="4" width="8.42578125" style="43" bestFit="1" customWidth="1"/>
    <col min="5" max="5" width="7.42578125" style="43" customWidth="1"/>
    <col min="6" max="6" width="10.5703125" style="43" bestFit="1" customWidth="1"/>
    <col min="7" max="7" width="8.42578125" style="43" bestFit="1" customWidth="1"/>
    <col min="8" max="8" width="6.85546875" style="43" customWidth="1"/>
    <col min="9" max="9" width="10.5703125" style="43" bestFit="1" customWidth="1"/>
    <col min="10" max="10" width="8.42578125" style="43" bestFit="1" customWidth="1"/>
    <col min="11" max="11" width="6.140625" style="43" customWidth="1"/>
    <col min="12" max="12" width="10.5703125" style="43" bestFit="1" customWidth="1"/>
    <col min="13" max="13" width="8" style="43" bestFit="1" customWidth="1"/>
    <col min="14" max="14" width="7.42578125" style="43" customWidth="1"/>
    <col min="15" max="15" width="10.5703125" style="43" bestFit="1" customWidth="1"/>
    <col min="16" max="16" width="8" style="43" bestFit="1" customWidth="1"/>
    <col min="17" max="17" width="6.42578125" style="43" customWidth="1"/>
    <col min="18" max="18" width="10.5703125" style="43" bestFit="1" customWidth="1"/>
    <col min="19" max="19" width="8" style="43" bestFit="1" customWidth="1"/>
    <col min="20" max="20" width="6.28515625" style="43" customWidth="1"/>
    <col min="21" max="21" width="10.5703125" style="43" bestFit="1" customWidth="1"/>
    <col min="22" max="22" width="8" style="43" bestFit="1" customWidth="1"/>
    <col min="23" max="23" width="7.28515625" style="43" customWidth="1"/>
    <col min="24" max="24" width="10.5703125" style="43" bestFit="1" customWidth="1"/>
    <col min="25" max="25" width="8.42578125" style="43" bestFit="1" customWidth="1"/>
    <col min="26" max="26" width="6.85546875" style="43" customWidth="1"/>
    <col min="27" max="257" width="9.140625" style="43"/>
    <col min="258" max="258" width="6.85546875" style="43" customWidth="1"/>
    <col min="259" max="259" width="29" style="43" customWidth="1"/>
    <col min="260" max="260" width="8.42578125" style="43" customWidth="1"/>
    <col min="261" max="261" width="7.5703125" style="43" customWidth="1"/>
    <col min="262" max="262" width="6.140625" style="43" customWidth="1"/>
    <col min="263" max="263" width="8.5703125" style="43" customWidth="1"/>
    <col min="264" max="264" width="8" style="43" customWidth="1"/>
    <col min="265" max="265" width="5.85546875" style="43" customWidth="1"/>
    <col min="266" max="266" width="8.140625" style="43" customWidth="1"/>
    <col min="267" max="267" width="7.42578125" style="43" customWidth="1"/>
    <col min="268" max="268" width="6.85546875" style="43" customWidth="1"/>
    <col min="269" max="269" width="8.5703125" style="43" customWidth="1"/>
    <col min="270" max="270" width="7.5703125" style="43" customWidth="1"/>
    <col min="271" max="277" width="9.7109375" style="43" customWidth="1"/>
    <col min="278" max="278" width="8.85546875" style="43" customWidth="1"/>
    <col min="279" max="279" width="7.28515625" style="43" customWidth="1"/>
    <col min="280" max="280" width="9.140625" style="43"/>
    <col min="281" max="281" width="9.7109375" style="43" customWidth="1"/>
    <col min="282" max="282" width="10" style="43" customWidth="1"/>
    <col min="283" max="513" width="9.140625" style="43"/>
    <col min="514" max="514" width="6.85546875" style="43" customWidth="1"/>
    <col min="515" max="515" width="29" style="43" customWidth="1"/>
    <col min="516" max="516" width="8.42578125" style="43" customWidth="1"/>
    <col min="517" max="517" width="7.5703125" style="43" customWidth="1"/>
    <col min="518" max="518" width="6.140625" style="43" customWidth="1"/>
    <col min="519" max="519" width="8.5703125" style="43" customWidth="1"/>
    <col min="520" max="520" width="8" style="43" customWidth="1"/>
    <col min="521" max="521" width="5.85546875" style="43" customWidth="1"/>
    <col min="522" max="522" width="8.140625" style="43" customWidth="1"/>
    <col min="523" max="523" width="7.42578125" style="43" customWidth="1"/>
    <col min="524" max="524" width="6.85546875" style="43" customWidth="1"/>
    <col min="525" max="525" width="8.5703125" style="43" customWidth="1"/>
    <col min="526" max="526" width="7.5703125" style="43" customWidth="1"/>
    <col min="527" max="533" width="9.7109375" style="43" customWidth="1"/>
    <col min="534" max="534" width="8.85546875" style="43" customWidth="1"/>
    <col min="535" max="535" width="7.28515625" style="43" customWidth="1"/>
    <col min="536" max="536" width="9.140625" style="43"/>
    <col min="537" max="537" width="9.7109375" style="43" customWidth="1"/>
    <col min="538" max="538" width="10" style="43" customWidth="1"/>
    <col min="539" max="769" width="9.140625" style="43"/>
    <col min="770" max="770" width="6.85546875" style="43" customWidth="1"/>
    <col min="771" max="771" width="29" style="43" customWidth="1"/>
    <col min="772" max="772" width="8.42578125" style="43" customWidth="1"/>
    <col min="773" max="773" width="7.5703125" style="43" customWidth="1"/>
    <col min="774" max="774" width="6.140625" style="43" customWidth="1"/>
    <col min="775" max="775" width="8.5703125" style="43" customWidth="1"/>
    <col min="776" max="776" width="8" style="43" customWidth="1"/>
    <col min="777" max="777" width="5.85546875" style="43" customWidth="1"/>
    <col min="778" max="778" width="8.140625" style="43" customWidth="1"/>
    <col min="779" max="779" width="7.42578125" style="43" customWidth="1"/>
    <col min="780" max="780" width="6.85546875" style="43" customWidth="1"/>
    <col min="781" max="781" width="8.5703125" style="43" customWidth="1"/>
    <col min="782" max="782" width="7.5703125" style="43" customWidth="1"/>
    <col min="783" max="789" width="9.7109375" style="43" customWidth="1"/>
    <col min="790" max="790" width="8.85546875" style="43" customWidth="1"/>
    <col min="791" max="791" width="7.28515625" style="43" customWidth="1"/>
    <col min="792" max="792" width="9.140625" style="43"/>
    <col min="793" max="793" width="9.7109375" style="43" customWidth="1"/>
    <col min="794" max="794" width="10" style="43" customWidth="1"/>
    <col min="795" max="1025" width="9.140625" style="43"/>
    <col min="1026" max="1026" width="6.85546875" style="43" customWidth="1"/>
    <col min="1027" max="1027" width="29" style="43" customWidth="1"/>
    <col min="1028" max="1028" width="8.42578125" style="43" customWidth="1"/>
    <col min="1029" max="1029" width="7.5703125" style="43" customWidth="1"/>
    <col min="1030" max="1030" width="6.140625" style="43" customWidth="1"/>
    <col min="1031" max="1031" width="8.5703125" style="43" customWidth="1"/>
    <col min="1032" max="1032" width="8" style="43" customWidth="1"/>
    <col min="1033" max="1033" width="5.85546875" style="43" customWidth="1"/>
    <col min="1034" max="1034" width="8.140625" style="43" customWidth="1"/>
    <col min="1035" max="1035" width="7.42578125" style="43" customWidth="1"/>
    <col min="1036" max="1036" width="6.85546875" style="43" customWidth="1"/>
    <col min="1037" max="1037" width="8.5703125" style="43" customWidth="1"/>
    <col min="1038" max="1038" width="7.5703125" style="43" customWidth="1"/>
    <col min="1039" max="1045" width="9.7109375" style="43" customWidth="1"/>
    <col min="1046" max="1046" width="8.85546875" style="43" customWidth="1"/>
    <col min="1047" max="1047" width="7.28515625" style="43" customWidth="1"/>
    <col min="1048" max="1048" width="9.140625" style="43"/>
    <col min="1049" max="1049" width="9.7109375" style="43" customWidth="1"/>
    <col min="1050" max="1050" width="10" style="43" customWidth="1"/>
    <col min="1051" max="1281" width="9.140625" style="43"/>
    <col min="1282" max="1282" width="6.85546875" style="43" customWidth="1"/>
    <col min="1283" max="1283" width="29" style="43" customWidth="1"/>
    <col min="1284" max="1284" width="8.42578125" style="43" customWidth="1"/>
    <col min="1285" max="1285" width="7.5703125" style="43" customWidth="1"/>
    <col min="1286" max="1286" width="6.140625" style="43" customWidth="1"/>
    <col min="1287" max="1287" width="8.5703125" style="43" customWidth="1"/>
    <col min="1288" max="1288" width="8" style="43" customWidth="1"/>
    <col min="1289" max="1289" width="5.85546875" style="43" customWidth="1"/>
    <col min="1290" max="1290" width="8.140625" style="43" customWidth="1"/>
    <col min="1291" max="1291" width="7.42578125" style="43" customWidth="1"/>
    <col min="1292" max="1292" width="6.85546875" style="43" customWidth="1"/>
    <col min="1293" max="1293" width="8.5703125" style="43" customWidth="1"/>
    <col min="1294" max="1294" width="7.5703125" style="43" customWidth="1"/>
    <col min="1295" max="1301" width="9.7109375" style="43" customWidth="1"/>
    <col min="1302" max="1302" width="8.85546875" style="43" customWidth="1"/>
    <col min="1303" max="1303" width="7.28515625" style="43" customWidth="1"/>
    <col min="1304" max="1304" width="9.140625" style="43"/>
    <col min="1305" max="1305" width="9.7109375" style="43" customWidth="1"/>
    <col min="1306" max="1306" width="10" style="43" customWidth="1"/>
    <col min="1307" max="1537" width="9.140625" style="43"/>
    <col min="1538" max="1538" width="6.85546875" style="43" customWidth="1"/>
    <col min="1539" max="1539" width="29" style="43" customWidth="1"/>
    <col min="1540" max="1540" width="8.42578125" style="43" customWidth="1"/>
    <col min="1541" max="1541" width="7.5703125" style="43" customWidth="1"/>
    <col min="1542" max="1542" width="6.140625" style="43" customWidth="1"/>
    <col min="1543" max="1543" width="8.5703125" style="43" customWidth="1"/>
    <col min="1544" max="1544" width="8" style="43" customWidth="1"/>
    <col min="1545" max="1545" width="5.85546875" style="43" customWidth="1"/>
    <col min="1546" max="1546" width="8.140625" style="43" customWidth="1"/>
    <col min="1547" max="1547" width="7.42578125" style="43" customWidth="1"/>
    <col min="1548" max="1548" width="6.85546875" style="43" customWidth="1"/>
    <col min="1549" max="1549" width="8.5703125" style="43" customWidth="1"/>
    <col min="1550" max="1550" width="7.5703125" style="43" customWidth="1"/>
    <col min="1551" max="1557" width="9.7109375" style="43" customWidth="1"/>
    <col min="1558" max="1558" width="8.85546875" style="43" customWidth="1"/>
    <col min="1559" max="1559" width="7.28515625" style="43" customWidth="1"/>
    <col min="1560" max="1560" width="9.140625" style="43"/>
    <col min="1561" max="1561" width="9.7109375" style="43" customWidth="1"/>
    <col min="1562" max="1562" width="10" style="43" customWidth="1"/>
    <col min="1563" max="1793" width="9.140625" style="43"/>
    <col min="1794" max="1794" width="6.85546875" style="43" customWidth="1"/>
    <col min="1795" max="1795" width="29" style="43" customWidth="1"/>
    <col min="1796" max="1796" width="8.42578125" style="43" customWidth="1"/>
    <col min="1797" max="1797" width="7.5703125" style="43" customWidth="1"/>
    <col min="1798" max="1798" width="6.140625" style="43" customWidth="1"/>
    <col min="1799" max="1799" width="8.5703125" style="43" customWidth="1"/>
    <col min="1800" max="1800" width="8" style="43" customWidth="1"/>
    <col min="1801" max="1801" width="5.85546875" style="43" customWidth="1"/>
    <col min="1802" max="1802" width="8.140625" style="43" customWidth="1"/>
    <col min="1803" max="1803" width="7.42578125" style="43" customWidth="1"/>
    <col min="1804" max="1804" width="6.85546875" style="43" customWidth="1"/>
    <col min="1805" max="1805" width="8.5703125" style="43" customWidth="1"/>
    <col min="1806" max="1806" width="7.5703125" style="43" customWidth="1"/>
    <col min="1807" max="1813" width="9.7109375" style="43" customWidth="1"/>
    <col min="1814" max="1814" width="8.85546875" style="43" customWidth="1"/>
    <col min="1815" max="1815" width="7.28515625" style="43" customWidth="1"/>
    <col min="1816" max="1816" width="9.140625" style="43"/>
    <col min="1817" max="1817" width="9.7109375" style="43" customWidth="1"/>
    <col min="1818" max="1818" width="10" style="43" customWidth="1"/>
    <col min="1819" max="2049" width="9.140625" style="43"/>
    <col min="2050" max="2050" width="6.85546875" style="43" customWidth="1"/>
    <col min="2051" max="2051" width="29" style="43" customWidth="1"/>
    <col min="2052" max="2052" width="8.42578125" style="43" customWidth="1"/>
    <col min="2053" max="2053" width="7.5703125" style="43" customWidth="1"/>
    <col min="2054" max="2054" width="6.140625" style="43" customWidth="1"/>
    <col min="2055" max="2055" width="8.5703125" style="43" customWidth="1"/>
    <col min="2056" max="2056" width="8" style="43" customWidth="1"/>
    <col min="2057" max="2057" width="5.85546875" style="43" customWidth="1"/>
    <col min="2058" max="2058" width="8.140625" style="43" customWidth="1"/>
    <col min="2059" max="2059" width="7.42578125" style="43" customWidth="1"/>
    <col min="2060" max="2060" width="6.85546875" style="43" customWidth="1"/>
    <col min="2061" max="2061" width="8.5703125" style="43" customWidth="1"/>
    <col min="2062" max="2062" width="7.5703125" style="43" customWidth="1"/>
    <col min="2063" max="2069" width="9.7109375" style="43" customWidth="1"/>
    <col min="2070" max="2070" width="8.85546875" style="43" customWidth="1"/>
    <col min="2071" max="2071" width="7.28515625" style="43" customWidth="1"/>
    <col min="2072" max="2072" width="9.140625" style="43"/>
    <col min="2073" max="2073" width="9.7109375" style="43" customWidth="1"/>
    <col min="2074" max="2074" width="10" style="43" customWidth="1"/>
    <col min="2075" max="2305" width="9.140625" style="43"/>
    <col min="2306" max="2306" width="6.85546875" style="43" customWidth="1"/>
    <col min="2307" max="2307" width="29" style="43" customWidth="1"/>
    <col min="2308" max="2308" width="8.42578125" style="43" customWidth="1"/>
    <col min="2309" max="2309" width="7.5703125" style="43" customWidth="1"/>
    <col min="2310" max="2310" width="6.140625" style="43" customWidth="1"/>
    <col min="2311" max="2311" width="8.5703125" style="43" customWidth="1"/>
    <col min="2312" max="2312" width="8" style="43" customWidth="1"/>
    <col min="2313" max="2313" width="5.85546875" style="43" customWidth="1"/>
    <col min="2314" max="2314" width="8.140625" style="43" customWidth="1"/>
    <col min="2315" max="2315" width="7.42578125" style="43" customWidth="1"/>
    <col min="2316" max="2316" width="6.85546875" style="43" customWidth="1"/>
    <col min="2317" max="2317" width="8.5703125" style="43" customWidth="1"/>
    <col min="2318" max="2318" width="7.5703125" style="43" customWidth="1"/>
    <col min="2319" max="2325" width="9.7109375" style="43" customWidth="1"/>
    <col min="2326" max="2326" width="8.85546875" style="43" customWidth="1"/>
    <col min="2327" max="2327" width="7.28515625" style="43" customWidth="1"/>
    <col min="2328" max="2328" width="9.140625" style="43"/>
    <col min="2329" max="2329" width="9.7109375" style="43" customWidth="1"/>
    <col min="2330" max="2330" width="10" style="43" customWidth="1"/>
    <col min="2331" max="2561" width="9.140625" style="43"/>
    <col min="2562" max="2562" width="6.85546875" style="43" customWidth="1"/>
    <col min="2563" max="2563" width="29" style="43" customWidth="1"/>
    <col min="2564" max="2564" width="8.42578125" style="43" customWidth="1"/>
    <col min="2565" max="2565" width="7.5703125" style="43" customWidth="1"/>
    <col min="2566" max="2566" width="6.140625" style="43" customWidth="1"/>
    <col min="2567" max="2567" width="8.5703125" style="43" customWidth="1"/>
    <col min="2568" max="2568" width="8" style="43" customWidth="1"/>
    <col min="2569" max="2569" width="5.85546875" style="43" customWidth="1"/>
    <col min="2570" max="2570" width="8.140625" style="43" customWidth="1"/>
    <col min="2571" max="2571" width="7.42578125" style="43" customWidth="1"/>
    <col min="2572" max="2572" width="6.85546875" style="43" customWidth="1"/>
    <col min="2573" max="2573" width="8.5703125" style="43" customWidth="1"/>
    <col min="2574" max="2574" width="7.5703125" style="43" customWidth="1"/>
    <col min="2575" max="2581" width="9.7109375" style="43" customWidth="1"/>
    <col min="2582" max="2582" width="8.85546875" style="43" customWidth="1"/>
    <col min="2583" max="2583" width="7.28515625" style="43" customWidth="1"/>
    <col min="2584" max="2584" width="9.140625" style="43"/>
    <col min="2585" max="2585" width="9.7109375" style="43" customWidth="1"/>
    <col min="2586" max="2586" width="10" style="43" customWidth="1"/>
    <col min="2587" max="2817" width="9.140625" style="43"/>
    <col min="2818" max="2818" width="6.85546875" style="43" customWidth="1"/>
    <col min="2819" max="2819" width="29" style="43" customWidth="1"/>
    <col min="2820" max="2820" width="8.42578125" style="43" customWidth="1"/>
    <col min="2821" max="2821" width="7.5703125" style="43" customWidth="1"/>
    <col min="2822" max="2822" width="6.140625" style="43" customWidth="1"/>
    <col min="2823" max="2823" width="8.5703125" style="43" customWidth="1"/>
    <col min="2824" max="2824" width="8" style="43" customWidth="1"/>
    <col min="2825" max="2825" width="5.85546875" style="43" customWidth="1"/>
    <col min="2826" max="2826" width="8.140625" style="43" customWidth="1"/>
    <col min="2827" max="2827" width="7.42578125" style="43" customWidth="1"/>
    <col min="2828" max="2828" width="6.85546875" style="43" customWidth="1"/>
    <col min="2829" max="2829" width="8.5703125" style="43" customWidth="1"/>
    <col min="2830" max="2830" width="7.5703125" style="43" customWidth="1"/>
    <col min="2831" max="2837" width="9.7109375" style="43" customWidth="1"/>
    <col min="2838" max="2838" width="8.85546875" style="43" customWidth="1"/>
    <col min="2839" max="2839" width="7.28515625" style="43" customWidth="1"/>
    <col min="2840" max="2840" width="9.140625" style="43"/>
    <col min="2841" max="2841" width="9.7109375" style="43" customWidth="1"/>
    <col min="2842" max="2842" width="10" style="43" customWidth="1"/>
    <col min="2843" max="3073" width="9.140625" style="43"/>
    <col min="3074" max="3074" width="6.85546875" style="43" customWidth="1"/>
    <col min="3075" max="3075" width="29" style="43" customWidth="1"/>
    <col min="3076" max="3076" width="8.42578125" style="43" customWidth="1"/>
    <col min="3077" max="3077" width="7.5703125" style="43" customWidth="1"/>
    <col min="3078" max="3078" width="6.140625" style="43" customWidth="1"/>
    <col min="3079" max="3079" width="8.5703125" style="43" customWidth="1"/>
    <col min="3080" max="3080" width="8" style="43" customWidth="1"/>
    <col min="3081" max="3081" width="5.85546875" style="43" customWidth="1"/>
    <col min="3082" max="3082" width="8.140625" style="43" customWidth="1"/>
    <col min="3083" max="3083" width="7.42578125" style="43" customWidth="1"/>
    <col min="3084" max="3084" width="6.85546875" style="43" customWidth="1"/>
    <col min="3085" max="3085" width="8.5703125" style="43" customWidth="1"/>
    <col min="3086" max="3086" width="7.5703125" style="43" customWidth="1"/>
    <col min="3087" max="3093" width="9.7109375" style="43" customWidth="1"/>
    <col min="3094" max="3094" width="8.85546875" style="43" customWidth="1"/>
    <col min="3095" max="3095" width="7.28515625" style="43" customWidth="1"/>
    <col min="3096" max="3096" width="9.140625" style="43"/>
    <col min="3097" max="3097" width="9.7109375" style="43" customWidth="1"/>
    <col min="3098" max="3098" width="10" style="43" customWidth="1"/>
    <col min="3099" max="3329" width="9.140625" style="43"/>
    <col min="3330" max="3330" width="6.85546875" style="43" customWidth="1"/>
    <col min="3331" max="3331" width="29" style="43" customWidth="1"/>
    <col min="3332" max="3332" width="8.42578125" style="43" customWidth="1"/>
    <col min="3333" max="3333" width="7.5703125" style="43" customWidth="1"/>
    <col min="3334" max="3334" width="6.140625" style="43" customWidth="1"/>
    <col min="3335" max="3335" width="8.5703125" style="43" customWidth="1"/>
    <col min="3336" max="3336" width="8" style="43" customWidth="1"/>
    <col min="3337" max="3337" width="5.85546875" style="43" customWidth="1"/>
    <col min="3338" max="3338" width="8.140625" style="43" customWidth="1"/>
    <col min="3339" max="3339" width="7.42578125" style="43" customWidth="1"/>
    <col min="3340" max="3340" width="6.85546875" style="43" customWidth="1"/>
    <col min="3341" max="3341" width="8.5703125" style="43" customWidth="1"/>
    <col min="3342" max="3342" width="7.5703125" style="43" customWidth="1"/>
    <col min="3343" max="3349" width="9.7109375" style="43" customWidth="1"/>
    <col min="3350" max="3350" width="8.85546875" style="43" customWidth="1"/>
    <col min="3351" max="3351" width="7.28515625" style="43" customWidth="1"/>
    <col min="3352" max="3352" width="9.140625" style="43"/>
    <col min="3353" max="3353" width="9.7109375" style="43" customWidth="1"/>
    <col min="3354" max="3354" width="10" style="43" customWidth="1"/>
    <col min="3355" max="3585" width="9.140625" style="43"/>
    <col min="3586" max="3586" width="6.85546875" style="43" customWidth="1"/>
    <col min="3587" max="3587" width="29" style="43" customWidth="1"/>
    <col min="3588" max="3588" width="8.42578125" style="43" customWidth="1"/>
    <col min="3589" max="3589" width="7.5703125" style="43" customWidth="1"/>
    <col min="3590" max="3590" width="6.140625" style="43" customWidth="1"/>
    <col min="3591" max="3591" width="8.5703125" style="43" customWidth="1"/>
    <col min="3592" max="3592" width="8" style="43" customWidth="1"/>
    <col min="3593" max="3593" width="5.85546875" style="43" customWidth="1"/>
    <col min="3594" max="3594" width="8.140625" style="43" customWidth="1"/>
    <col min="3595" max="3595" width="7.42578125" style="43" customWidth="1"/>
    <col min="3596" max="3596" width="6.85546875" style="43" customWidth="1"/>
    <col min="3597" max="3597" width="8.5703125" style="43" customWidth="1"/>
    <col min="3598" max="3598" width="7.5703125" style="43" customWidth="1"/>
    <col min="3599" max="3605" width="9.7109375" style="43" customWidth="1"/>
    <col min="3606" max="3606" width="8.85546875" style="43" customWidth="1"/>
    <col min="3607" max="3607" width="7.28515625" style="43" customWidth="1"/>
    <col min="3608" max="3608" width="9.140625" style="43"/>
    <col min="3609" max="3609" width="9.7109375" style="43" customWidth="1"/>
    <col min="3610" max="3610" width="10" style="43" customWidth="1"/>
    <col min="3611" max="3841" width="9.140625" style="43"/>
    <col min="3842" max="3842" width="6.85546875" style="43" customWidth="1"/>
    <col min="3843" max="3843" width="29" style="43" customWidth="1"/>
    <col min="3844" max="3844" width="8.42578125" style="43" customWidth="1"/>
    <col min="3845" max="3845" width="7.5703125" style="43" customWidth="1"/>
    <col min="3846" max="3846" width="6.140625" style="43" customWidth="1"/>
    <col min="3847" max="3847" width="8.5703125" style="43" customWidth="1"/>
    <col min="3848" max="3848" width="8" style="43" customWidth="1"/>
    <col min="3849" max="3849" width="5.85546875" style="43" customWidth="1"/>
    <col min="3850" max="3850" width="8.140625" style="43" customWidth="1"/>
    <col min="3851" max="3851" width="7.42578125" style="43" customWidth="1"/>
    <col min="3852" max="3852" width="6.85546875" style="43" customWidth="1"/>
    <col min="3853" max="3853" width="8.5703125" style="43" customWidth="1"/>
    <col min="3854" max="3854" width="7.5703125" style="43" customWidth="1"/>
    <col min="3855" max="3861" width="9.7109375" style="43" customWidth="1"/>
    <col min="3862" max="3862" width="8.85546875" style="43" customWidth="1"/>
    <col min="3863" max="3863" width="7.28515625" style="43" customWidth="1"/>
    <col min="3864" max="3864" width="9.140625" style="43"/>
    <col min="3865" max="3865" width="9.7109375" style="43" customWidth="1"/>
    <col min="3866" max="3866" width="10" style="43" customWidth="1"/>
    <col min="3867" max="4097" width="9.140625" style="43"/>
    <col min="4098" max="4098" width="6.85546875" style="43" customWidth="1"/>
    <col min="4099" max="4099" width="29" style="43" customWidth="1"/>
    <col min="4100" max="4100" width="8.42578125" style="43" customWidth="1"/>
    <col min="4101" max="4101" width="7.5703125" style="43" customWidth="1"/>
    <col min="4102" max="4102" width="6.140625" style="43" customWidth="1"/>
    <col min="4103" max="4103" width="8.5703125" style="43" customWidth="1"/>
    <col min="4104" max="4104" width="8" style="43" customWidth="1"/>
    <col min="4105" max="4105" width="5.85546875" style="43" customWidth="1"/>
    <col min="4106" max="4106" width="8.140625" style="43" customWidth="1"/>
    <col min="4107" max="4107" width="7.42578125" style="43" customWidth="1"/>
    <col min="4108" max="4108" width="6.85546875" style="43" customWidth="1"/>
    <col min="4109" max="4109" width="8.5703125" style="43" customWidth="1"/>
    <col min="4110" max="4110" width="7.5703125" style="43" customWidth="1"/>
    <col min="4111" max="4117" width="9.7109375" style="43" customWidth="1"/>
    <col min="4118" max="4118" width="8.85546875" style="43" customWidth="1"/>
    <col min="4119" max="4119" width="7.28515625" style="43" customWidth="1"/>
    <col min="4120" max="4120" width="9.140625" style="43"/>
    <col min="4121" max="4121" width="9.7109375" style="43" customWidth="1"/>
    <col min="4122" max="4122" width="10" style="43" customWidth="1"/>
    <col min="4123" max="4353" width="9.140625" style="43"/>
    <col min="4354" max="4354" width="6.85546875" style="43" customWidth="1"/>
    <col min="4355" max="4355" width="29" style="43" customWidth="1"/>
    <col min="4356" max="4356" width="8.42578125" style="43" customWidth="1"/>
    <col min="4357" max="4357" width="7.5703125" style="43" customWidth="1"/>
    <col min="4358" max="4358" width="6.140625" style="43" customWidth="1"/>
    <col min="4359" max="4359" width="8.5703125" style="43" customWidth="1"/>
    <col min="4360" max="4360" width="8" style="43" customWidth="1"/>
    <col min="4361" max="4361" width="5.85546875" style="43" customWidth="1"/>
    <col min="4362" max="4362" width="8.140625" style="43" customWidth="1"/>
    <col min="4363" max="4363" width="7.42578125" style="43" customWidth="1"/>
    <col min="4364" max="4364" width="6.85546875" style="43" customWidth="1"/>
    <col min="4365" max="4365" width="8.5703125" style="43" customWidth="1"/>
    <col min="4366" max="4366" width="7.5703125" style="43" customWidth="1"/>
    <col min="4367" max="4373" width="9.7109375" style="43" customWidth="1"/>
    <col min="4374" max="4374" width="8.85546875" style="43" customWidth="1"/>
    <col min="4375" max="4375" width="7.28515625" style="43" customWidth="1"/>
    <col min="4376" max="4376" width="9.140625" style="43"/>
    <col min="4377" max="4377" width="9.7109375" style="43" customWidth="1"/>
    <col min="4378" max="4378" width="10" style="43" customWidth="1"/>
    <col min="4379" max="4609" width="9.140625" style="43"/>
    <col min="4610" max="4610" width="6.85546875" style="43" customWidth="1"/>
    <col min="4611" max="4611" width="29" style="43" customWidth="1"/>
    <col min="4612" max="4612" width="8.42578125" style="43" customWidth="1"/>
    <col min="4613" max="4613" width="7.5703125" style="43" customWidth="1"/>
    <col min="4614" max="4614" width="6.140625" style="43" customWidth="1"/>
    <col min="4615" max="4615" width="8.5703125" style="43" customWidth="1"/>
    <col min="4616" max="4616" width="8" style="43" customWidth="1"/>
    <col min="4617" max="4617" width="5.85546875" style="43" customWidth="1"/>
    <col min="4618" max="4618" width="8.140625" style="43" customWidth="1"/>
    <col min="4619" max="4619" width="7.42578125" style="43" customWidth="1"/>
    <col min="4620" max="4620" width="6.85546875" style="43" customWidth="1"/>
    <col min="4621" max="4621" width="8.5703125" style="43" customWidth="1"/>
    <col min="4622" max="4622" width="7.5703125" style="43" customWidth="1"/>
    <col min="4623" max="4629" width="9.7109375" style="43" customWidth="1"/>
    <col min="4630" max="4630" width="8.85546875" style="43" customWidth="1"/>
    <col min="4631" max="4631" width="7.28515625" style="43" customWidth="1"/>
    <col min="4632" max="4632" width="9.140625" style="43"/>
    <col min="4633" max="4633" width="9.7109375" style="43" customWidth="1"/>
    <col min="4634" max="4634" width="10" style="43" customWidth="1"/>
    <col min="4635" max="4865" width="9.140625" style="43"/>
    <col min="4866" max="4866" width="6.85546875" style="43" customWidth="1"/>
    <col min="4867" max="4867" width="29" style="43" customWidth="1"/>
    <col min="4868" max="4868" width="8.42578125" style="43" customWidth="1"/>
    <col min="4869" max="4869" width="7.5703125" style="43" customWidth="1"/>
    <col min="4870" max="4870" width="6.140625" style="43" customWidth="1"/>
    <col min="4871" max="4871" width="8.5703125" style="43" customWidth="1"/>
    <col min="4872" max="4872" width="8" style="43" customWidth="1"/>
    <col min="4873" max="4873" width="5.85546875" style="43" customWidth="1"/>
    <col min="4874" max="4874" width="8.140625" style="43" customWidth="1"/>
    <col min="4875" max="4875" width="7.42578125" style="43" customWidth="1"/>
    <col min="4876" max="4876" width="6.85546875" style="43" customWidth="1"/>
    <col min="4877" max="4877" width="8.5703125" style="43" customWidth="1"/>
    <col min="4878" max="4878" width="7.5703125" style="43" customWidth="1"/>
    <col min="4879" max="4885" width="9.7109375" style="43" customWidth="1"/>
    <col min="4886" max="4886" width="8.85546875" style="43" customWidth="1"/>
    <col min="4887" max="4887" width="7.28515625" style="43" customWidth="1"/>
    <col min="4888" max="4888" width="9.140625" style="43"/>
    <col min="4889" max="4889" width="9.7109375" style="43" customWidth="1"/>
    <col min="4890" max="4890" width="10" style="43" customWidth="1"/>
    <col min="4891" max="5121" width="9.140625" style="43"/>
    <col min="5122" max="5122" width="6.85546875" style="43" customWidth="1"/>
    <col min="5123" max="5123" width="29" style="43" customWidth="1"/>
    <col min="5124" max="5124" width="8.42578125" style="43" customWidth="1"/>
    <col min="5125" max="5125" width="7.5703125" style="43" customWidth="1"/>
    <col min="5126" max="5126" width="6.140625" style="43" customWidth="1"/>
    <col min="5127" max="5127" width="8.5703125" style="43" customWidth="1"/>
    <col min="5128" max="5128" width="8" style="43" customWidth="1"/>
    <col min="5129" max="5129" width="5.85546875" style="43" customWidth="1"/>
    <col min="5130" max="5130" width="8.140625" style="43" customWidth="1"/>
    <col min="5131" max="5131" width="7.42578125" style="43" customWidth="1"/>
    <col min="5132" max="5132" width="6.85546875" style="43" customWidth="1"/>
    <col min="5133" max="5133" width="8.5703125" style="43" customWidth="1"/>
    <col min="5134" max="5134" width="7.5703125" style="43" customWidth="1"/>
    <col min="5135" max="5141" width="9.7109375" style="43" customWidth="1"/>
    <col min="5142" max="5142" width="8.85546875" style="43" customWidth="1"/>
    <col min="5143" max="5143" width="7.28515625" style="43" customWidth="1"/>
    <col min="5144" max="5144" width="9.140625" style="43"/>
    <col min="5145" max="5145" width="9.7109375" style="43" customWidth="1"/>
    <col min="5146" max="5146" width="10" style="43" customWidth="1"/>
    <col min="5147" max="5377" width="9.140625" style="43"/>
    <col min="5378" max="5378" width="6.85546875" style="43" customWidth="1"/>
    <col min="5379" max="5379" width="29" style="43" customWidth="1"/>
    <col min="5380" max="5380" width="8.42578125" style="43" customWidth="1"/>
    <col min="5381" max="5381" width="7.5703125" style="43" customWidth="1"/>
    <col min="5382" max="5382" width="6.140625" style="43" customWidth="1"/>
    <col min="5383" max="5383" width="8.5703125" style="43" customWidth="1"/>
    <col min="5384" max="5384" width="8" style="43" customWidth="1"/>
    <col min="5385" max="5385" width="5.85546875" style="43" customWidth="1"/>
    <col min="5386" max="5386" width="8.140625" style="43" customWidth="1"/>
    <col min="5387" max="5387" width="7.42578125" style="43" customWidth="1"/>
    <col min="5388" max="5388" width="6.85546875" style="43" customWidth="1"/>
    <col min="5389" max="5389" width="8.5703125" style="43" customWidth="1"/>
    <col min="5390" max="5390" width="7.5703125" style="43" customWidth="1"/>
    <col min="5391" max="5397" width="9.7109375" style="43" customWidth="1"/>
    <col min="5398" max="5398" width="8.85546875" style="43" customWidth="1"/>
    <col min="5399" max="5399" width="7.28515625" style="43" customWidth="1"/>
    <col min="5400" max="5400" width="9.140625" style="43"/>
    <col min="5401" max="5401" width="9.7109375" style="43" customWidth="1"/>
    <col min="5402" max="5402" width="10" style="43" customWidth="1"/>
    <col min="5403" max="5633" width="9.140625" style="43"/>
    <col min="5634" max="5634" width="6.85546875" style="43" customWidth="1"/>
    <col min="5635" max="5635" width="29" style="43" customWidth="1"/>
    <col min="5636" max="5636" width="8.42578125" style="43" customWidth="1"/>
    <col min="5637" max="5637" width="7.5703125" style="43" customWidth="1"/>
    <col min="5638" max="5638" width="6.140625" style="43" customWidth="1"/>
    <col min="5639" max="5639" width="8.5703125" style="43" customWidth="1"/>
    <col min="5640" max="5640" width="8" style="43" customWidth="1"/>
    <col min="5641" max="5641" width="5.85546875" style="43" customWidth="1"/>
    <col min="5642" max="5642" width="8.140625" style="43" customWidth="1"/>
    <col min="5643" max="5643" width="7.42578125" style="43" customWidth="1"/>
    <col min="5644" max="5644" width="6.85546875" style="43" customWidth="1"/>
    <col min="5645" max="5645" width="8.5703125" style="43" customWidth="1"/>
    <col min="5646" max="5646" width="7.5703125" style="43" customWidth="1"/>
    <col min="5647" max="5653" width="9.7109375" style="43" customWidth="1"/>
    <col min="5654" max="5654" width="8.85546875" style="43" customWidth="1"/>
    <col min="5655" max="5655" width="7.28515625" style="43" customWidth="1"/>
    <col min="5656" max="5656" width="9.140625" style="43"/>
    <col min="5657" max="5657" width="9.7109375" style="43" customWidth="1"/>
    <col min="5658" max="5658" width="10" style="43" customWidth="1"/>
    <col min="5659" max="5889" width="9.140625" style="43"/>
    <col min="5890" max="5890" width="6.85546875" style="43" customWidth="1"/>
    <col min="5891" max="5891" width="29" style="43" customWidth="1"/>
    <col min="5892" max="5892" width="8.42578125" style="43" customWidth="1"/>
    <col min="5893" max="5893" width="7.5703125" style="43" customWidth="1"/>
    <col min="5894" max="5894" width="6.140625" style="43" customWidth="1"/>
    <col min="5895" max="5895" width="8.5703125" style="43" customWidth="1"/>
    <col min="5896" max="5896" width="8" style="43" customWidth="1"/>
    <col min="5897" max="5897" width="5.85546875" style="43" customWidth="1"/>
    <col min="5898" max="5898" width="8.140625" style="43" customWidth="1"/>
    <col min="5899" max="5899" width="7.42578125" style="43" customWidth="1"/>
    <col min="5900" max="5900" width="6.85546875" style="43" customWidth="1"/>
    <col min="5901" max="5901" width="8.5703125" style="43" customWidth="1"/>
    <col min="5902" max="5902" width="7.5703125" style="43" customWidth="1"/>
    <col min="5903" max="5909" width="9.7109375" style="43" customWidth="1"/>
    <col min="5910" max="5910" width="8.85546875" style="43" customWidth="1"/>
    <col min="5911" max="5911" width="7.28515625" style="43" customWidth="1"/>
    <col min="5912" max="5912" width="9.140625" style="43"/>
    <col min="5913" max="5913" width="9.7109375" style="43" customWidth="1"/>
    <col min="5914" max="5914" width="10" style="43" customWidth="1"/>
    <col min="5915" max="6145" width="9.140625" style="43"/>
    <col min="6146" max="6146" width="6.85546875" style="43" customWidth="1"/>
    <col min="6147" max="6147" width="29" style="43" customWidth="1"/>
    <col min="6148" max="6148" width="8.42578125" style="43" customWidth="1"/>
    <col min="6149" max="6149" width="7.5703125" style="43" customWidth="1"/>
    <col min="6150" max="6150" width="6.140625" style="43" customWidth="1"/>
    <col min="6151" max="6151" width="8.5703125" style="43" customWidth="1"/>
    <col min="6152" max="6152" width="8" style="43" customWidth="1"/>
    <col min="6153" max="6153" width="5.85546875" style="43" customWidth="1"/>
    <col min="6154" max="6154" width="8.140625" style="43" customWidth="1"/>
    <col min="6155" max="6155" width="7.42578125" style="43" customWidth="1"/>
    <col min="6156" max="6156" width="6.85546875" style="43" customWidth="1"/>
    <col min="6157" max="6157" width="8.5703125" style="43" customWidth="1"/>
    <col min="6158" max="6158" width="7.5703125" style="43" customWidth="1"/>
    <col min="6159" max="6165" width="9.7109375" style="43" customWidth="1"/>
    <col min="6166" max="6166" width="8.85546875" style="43" customWidth="1"/>
    <col min="6167" max="6167" width="7.28515625" style="43" customWidth="1"/>
    <col min="6168" max="6168" width="9.140625" style="43"/>
    <col min="6169" max="6169" width="9.7109375" style="43" customWidth="1"/>
    <col min="6170" max="6170" width="10" style="43" customWidth="1"/>
    <col min="6171" max="6401" width="9.140625" style="43"/>
    <col min="6402" max="6402" width="6.85546875" style="43" customWidth="1"/>
    <col min="6403" max="6403" width="29" style="43" customWidth="1"/>
    <col min="6404" max="6404" width="8.42578125" style="43" customWidth="1"/>
    <col min="6405" max="6405" width="7.5703125" style="43" customWidth="1"/>
    <col min="6406" max="6406" width="6.140625" style="43" customWidth="1"/>
    <col min="6407" max="6407" width="8.5703125" style="43" customWidth="1"/>
    <col min="6408" max="6408" width="8" style="43" customWidth="1"/>
    <col min="6409" max="6409" width="5.85546875" style="43" customWidth="1"/>
    <col min="6410" max="6410" width="8.140625" style="43" customWidth="1"/>
    <col min="6411" max="6411" width="7.42578125" style="43" customWidth="1"/>
    <col min="6412" max="6412" width="6.85546875" style="43" customWidth="1"/>
    <col min="6413" max="6413" width="8.5703125" style="43" customWidth="1"/>
    <col min="6414" max="6414" width="7.5703125" style="43" customWidth="1"/>
    <col min="6415" max="6421" width="9.7109375" style="43" customWidth="1"/>
    <col min="6422" max="6422" width="8.85546875" style="43" customWidth="1"/>
    <col min="6423" max="6423" width="7.28515625" style="43" customWidth="1"/>
    <col min="6424" max="6424" width="9.140625" style="43"/>
    <col min="6425" max="6425" width="9.7109375" style="43" customWidth="1"/>
    <col min="6426" max="6426" width="10" style="43" customWidth="1"/>
    <col min="6427" max="6657" width="9.140625" style="43"/>
    <col min="6658" max="6658" width="6.85546875" style="43" customWidth="1"/>
    <col min="6659" max="6659" width="29" style="43" customWidth="1"/>
    <col min="6660" max="6660" width="8.42578125" style="43" customWidth="1"/>
    <col min="6661" max="6661" width="7.5703125" style="43" customWidth="1"/>
    <col min="6662" max="6662" width="6.140625" style="43" customWidth="1"/>
    <col min="6663" max="6663" width="8.5703125" style="43" customWidth="1"/>
    <col min="6664" max="6664" width="8" style="43" customWidth="1"/>
    <col min="6665" max="6665" width="5.85546875" style="43" customWidth="1"/>
    <col min="6666" max="6666" width="8.140625" style="43" customWidth="1"/>
    <col min="6667" max="6667" width="7.42578125" style="43" customWidth="1"/>
    <col min="6668" max="6668" width="6.85546875" style="43" customWidth="1"/>
    <col min="6669" max="6669" width="8.5703125" style="43" customWidth="1"/>
    <col min="6670" max="6670" width="7.5703125" style="43" customWidth="1"/>
    <col min="6671" max="6677" width="9.7109375" style="43" customWidth="1"/>
    <col min="6678" max="6678" width="8.85546875" style="43" customWidth="1"/>
    <col min="6679" max="6679" width="7.28515625" style="43" customWidth="1"/>
    <col min="6680" max="6680" width="9.140625" style="43"/>
    <col min="6681" max="6681" width="9.7109375" style="43" customWidth="1"/>
    <col min="6682" max="6682" width="10" style="43" customWidth="1"/>
    <col min="6683" max="6913" width="9.140625" style="43"/>
    <col min="6914" max="6914" width="6.85546875" style="43" customWidth="1"/>
    <col min="6915" max="6915" width="29" style="43" customWidth="1"/>
    <col min="6916" max="6916" width="8.42578125" style="43" customWidth="1"/>
    <col min="6917" max="6917" width="7.5703125" style="43" customWidth="1"/>
    <col min="6918" max="6918" width="6.140625" style="43" customWidth="1"/>
    <col min="6919" max="6919" width="8.5703125" style="43" customWidth="1"/>
    <col min="6920" max="6920" width="8" style="43" customWidth="1"/>
    <col min="6921" max="6921" width="5.85546875" style="43" customWidth="1"/>
    <col min="6922" max="6922" width="8.140625" style="43" customWidth="1"/>
    <col min="6923" max="6923" width="7.42578125" style="43" customWidth="1"/>
    <col min="6924" max="6924" width="6.85546875" style="43" customWidth="1"/>
    <col min="6925" max="6925" width="8.5703125" style="43" customWidth="1"/>
    <col min="6926" max="6926" width="7.5703125" style="43" customWidth="1"/>
    <col min="6927" max="6933" width="9.7109375" style="43" customWidth="1"/>
    <col min="6934" max="6934" width="8.85546875" style="43" customWidth="1"/>
    <col min="6935" max="6935" width="7.28515625" style="43" customWidth="1"/>
    <col min="6936" max="6936" width="9.140625" style="43"/>
    <col min="6937" max="6937" width="9.7109375" style="43" customWidth="1"/>
    <col min="6938" max="6938" width="10" style="43" customWidth="1"/>
    <col min="6939" max="7169" width="9.140625" style="43"/>
    <col min="7170" max="7170" width="6.85546875" style="43" customWidth="1"/>
    <col min="7171" max="7171" width="29" style="43" customWidth="1"/>
    <col min="7172" max="7172" width="8.42578125" style="43" customWidth="1"/>
    <col min="7173" max="7173" width="7.5703125" style="43" customWidth="1"/>
    <col min="7174" max="7174" width="6.140625" style="43" customWidth="1"/>
    <col min="7175" max="7175" width="8.5703125" style="43" customWidth="1"/>
    <col min="7176" max="7176" width="8" style="43" customWidth="1"/>
    <col min="7177" max="7177" width="5.85546875" style="43" customWidth="1"/>
    <col min="7178" max="7178" width="8.140625" style="43" customWidth="1"/>
    <col min="7179" max="7179" width="7.42578125" style="43" customWidth="1"/>
    <col min="7180" max="7180" width="6.85546875" style="43" customWidth="1"/>
    <col min="7181" max="7181" width="8.5703125" style="43" customWidth="1"/>
    <col min="7182" max="7182" width="7.5703125" style="43" customWidth="1"/>
    <col min="7183" max="7189" width="9.7109375" style="43" customWidth="1"/>
    <col min="7190" max="7190" width="8.85546875" style="43" customWidth="1"/>
    <col min="7191" max="7191" width="7.28515625" style="43" customWidth="1"/>
    <col min="7192" max="7192" width="9.140625" style="43"/>
    <col min="7193" max="7193" width="9.7109375" style="43" customWidth="1"/>
    <col min="7194" max="7194" width="10" style="43" customWidth="1"/>
    <col min="7195" max="7425" width="9.140625" style="43"/>
    <col min="7426" max="7426" width="6.85546875" style="43" customWidth="1"/>
    <col min="7427" max="7427" width="29" style="43" customWidth="1"/>
    <col min="7428" max="7428" width="8.42578125" style="43" customWidth="1"/>
    <col min="7429" max="7429" width="7.5703125" style="43" customWidth="1"/>
    <col min="7430" max="7430" width="6.140625" style="43" customWidth="1"/>
    <col min="7431" max="7431" width="8.5703125" style="43" customWidth="1"/>
    <col min="7432" max="7432" width="8" style="43" customWidth="1"/>
    <col min="7433" max="7433" width="5.85546875" style="43" customWidth="1"/>
    <col min="7434" max="7434" width="8.140625" style="43" customWidth="1"/>
    <col min="7435" max="7435" width="7.42578125" style="43" customWidth="1"/>
    <col min="7436" max="7436" width="6.85546875" style="43" customWidth="1"/>
    <col min="7437" max="7437" width="8.5703125" style="43" customWidth="1"/>
    <col min="7438" max="7438" width="7.5703125" style="43" customWidth="1"/>
    <col min="7439" max="7445" width="9.7109375" style="43" customWidth="1"/>
    <col min="7446" max="7446" width="8.85546875" style="43" customWidth="1"/>
    <col min="7447" max="7447" width="7.28515625" style="43" customWidth="1"/>
    <col min="7448" max="7448" width="9.140625" style="43"/>
    <col min="7449" max="7449" width="9.7109375" style="43" customWidth="1"/>
    <col min="7450" max="7450" width="10" style="43" customWidth="1"/>
    <col min="7451" max="7681" width="9.140625" style="43"/>
    <col min="7682" max="7682" width="6.85546875" style="43" customWidth="1"/>
    <col min="7683" max="7683" width="29" style="43" customWidth="1"/>
    <col min="7684" max="7684" width="8.42578125" style="43" customWidth="1"/>
    <col min="7685" max="7685" width="7.5703125" style="43" customWidth="1"/>
    <col min="7686" max="7686" width="6.140625" style="43" customWidth="1"/>
    <col min="7687" max="7687" width="8.5703125" style="43" customWidth="1"/>
    <col min="7688" max="7688" width="8" style="43" customWidth="1"/>
    <col min="7689" max="7689" width="5.85546875" style="43" customWidth="1"/>
    <col min="7690" max="7690" width="8.140625" style="43" customWidth="1"/>
    <col min="7691" max="7691" width="7.42578125" style="43" customWidth="1"/>
    <col min="7692" max="7692" width="6.85546875" style="43" customWidth="1"/>
    <col min="7693" max="7693" width="8.5703125" style="43" customWidth="1"/>
    <col min="7694" max="7694" width="7.5703125" style="43" customWidth="1"/>
    <col min="7695" max="7701" width="9.7109375" style="43" customWidth="1"/>
    <col min="7702" max="7702" width="8.85546875" style="43" customWidth="1"/>
    <col min="7703" max="7703" width="7.28515625" style="43" customWidth="1"/>
    <col min="7704" max="7704" width="9.140625" style="43"/>
    <col min="7705" max="7705" width="9.7109375" style="43" customWidth="1"/>
    <col min="7706" max="7706" width="10" style="43" customWidth="1"/>
    <col min="7707" max="7937" width="9.140625" style="43"/>
    <col min="7938" max="7938" width="6.85546875" style="43" customWidth="1"/>
    <col min="7939" max="7939" width="29" style="43" customWidth="1"/>
    <col min="7940" max="7940" width="8.42578125" style="43" customWidth="1"/>
    <col min="7941" max="7941" width="7.5703125" style="43" customWidth="1"/>
    <col min="7942" max="7942" width="6.140625" style="43" customWidth="1"/>
    <col min="7943" max="7943" width="8.5703125" style="43" customWidth="1"/>
    <col min="7944" max="7944" width="8" style="43" customWidth="1"/>
    <col min="7945" max="7945" width="5.85546875" style="43" customWidth="1"/>
    <col min="7946" max="7946" width="8.140625" style="43" customWidth="1"/>
    <col min="7947" max="7947" width="7.42578125" style="43" customWidth="1"/>
    <col min="7948" max="7948" width="6.85546875" style="43" customWidth="1"/>
    <col min="7949" max="7949" width="8.5703125" style="43" customWidth="1"/>
    <col min="7950" max="7950" width="7.5703125" style="43" customWidth="1"/>
    <col min="7951" max="7957" width="9.7109375" style="43" customWidth="1"/>
    <col min="7958" max="7958" width="8.85546875" style="43" customWidth="1"/>
    <col min="7959" max="7959" width="7.28515625" style="43" customWidth="1"/>
    <col min="7960" max="7960" width="9.140625" style="43"/>
    <col min="7961" max="7961" width="9.7109375" style="43" customWidth="1"/>
    <col min="7962" max="7962" width="10" style="43" customWidth="1"/>
    <col min="7963" max="8193" width="9.140625" style="43"/>
    <col min="8194" max="8194" width="6.85546875" style="43" customWidth="1"/>
    <col min="8195" max="8195" width="29" style="43" customWidth="1"/>
    <col min="8196" max="8196" width="8.42578125" style="43" customWidth="1"/>
    <col min="8197" max="8197" width="7.5703125" style="43" customWidth="1"/>
    <col min="8198" max="8198" width="6.140625" style="43" customWidth="1"/>
    <col min="8199" max="8199" width="8.5703125" style="43" customWidth="1"/>
    <col min="8200" max="8200" width="8" style="43" customWidth="1"/>
    <col min="8201" max="8201" width="5.85546875" style="43" customWidth="1"/>
    <col min="8202" max="8202" width="8.140625" style="43" customWidth="1"/>
    <col min="8203" max="8203" width="7.42578125" style="43" customWidth="1"/>
    <col min="8204" max="8204" width="6.85546875" style="43" customWidth="1"/>
    <col min="8205" max="8205" width="8.5703125" style="43" customWidth="1"/>
    <col min="8206" max="8206" width="7.5703125" style="43" customWidth="1"/>
    <col min="8207" max="8213" width="9.7109375" style="43" customWidth="1"/>
    <col min="8214" max="8214" width="8.85546875" style="43" customWidth="1"/>
    <col min="8215" max="8215" width="7.28515625" style="43" customWidth="1"/>
    <col min="8216" max="8216" width="9.140625" style="43"/>
    <col min="8217" max="8217" width="9.7109375" style="43" customWidth="1"/>
    <col min="8218" max="8218" width="10" style="43" customWidth="1"/>
    <col min="8219" max="8449" width="9.140625" style="43"/>
    <col min="8450" max="8450" width="6.85546875" style="43" customWidth="1"/>
    <col min="8451" max="8451" width="29" style="43" customWidth="1"/>
    <col min="8452" max="8452" width="8.42578125" style="43" customWidth="1"/>
    <col min="8453" max="8453" width="7.5703125" style="43" customWidth="1"/>
    <col min="8454" max="8454" width="6.140625" style="43" customWidth="1"/>
    <col min="8455" max="8455" width="8.5703125" style="43" customWidth="1"/>
    <col min="8456" max="8456" width="8" style="43" customWidth="1"/>
    <col min="8457" max="8457" width="5.85546875" style="43" customWidth="1"/>
    <col min="8458" max="8458" width="8.140625" style="43" customWidth="1"/>
    <col min="8459" max="8459" width="7.42578125" style="43" customWidth="1"/>
    <col min="8460" max="8460" width="6.85546875" style="43" customWidth="1"/>
    <col min="8461" max="8461" width="8.5703125" style="43" customWidth="1"/>
    <col min="8462" max="8462" width="7.5703125" style="43" customWidth="1"/>
    <col min="8463" max="8469" width="9.7109375" style="43" customWidth="1"/>
    <col min="8470" max="8470" width="8.85546875" style="43" customWidth="1"/>
    <col min="8471" max="8471" width="7.28515625" style="43" customWidth="1"/>
    <col min="8472" max="8472" width="9.140625" style="43"/>
    <col min="8473" max="8473" width="9.7109375" style="43" customWidth="1"/>
    <col min="8474" max="8474" width="10" style="43" customWidth="1"/>
    <col min="8475" max="8705" width="9.140625" style="43"/>
    <col min="8706" max="8706" width="6.85546875" style="43" customWidth="1"/>
    <col min="8707" max="8707" width="29" style="43" customWidth="1"/>
    <col min="8708" max="8708" width="8.42578125" style="43" customWidth="1"/>
    <col min="8709" max="8709" width="7.5703125" style="43" customWidth="1"/>
    <col min="8710" max="8710" width="6.140625" style="43" customWidth="1"/>
    <col min="8711" max="8711" width="8.5703125" style="43" customWidth="1"/>
    <col min="8712" max="8712" width="8" style="43" customWidth="1"/>
    <col min="8713" max="8713" width="5.85546875" style="43" customWidth="1"/>
    <col min="8714" max="8714" width="8.140625" style="43" customWidth="1"/>
    <col min="8715" max="8715" width="7.42578125" style="43" customWidth="1"/>
    <col min="8716" max="8716" width="6.85546875" style="43" customWidth="1"/>
    <col min="8717" max="8717" width="8.5703125" style="43" customWidth="1"/>
    <col min="8718" max="8718" width="7.5703125" style="43" customWidth="1"/>
    <col min="8719" max="8725" width="9.7109375" style="43" customWidth="1"/>
    <col min="8726" max="8726" width="8.85546875" style="43" customWidth="1"/>
    <col min="8727" max="8727" width="7.28515625" style="43" customWidth="1"/>
    <col min="8728" max="8728" width="9.140625" style="43"/>
    <col min="8729" max="8729" width="9.7109375" style="43" customWidth="1"/>
    <col min="8730" max="8730" width="10" style="43" customWidth="1"/>
    <col min="8731" max="8961" width="9.140625" style="43"/>
    <col min="8962" max="8962" width="6.85546875" style="43" customWidth="1"/>
    <col min="8963" max="8963" width="29" style="43" customWidth="1"/>
    <col min="8964" max="8964" width="8.42578125" style="43" customWidth="1"/>
    <col min="8965" max="8965" width="7.5703125" style="43" customWidth="1"/>
    <col min="8966" max="8966" width="6.140625" style="43" customWidth="1"/>
    <col min="8967" max="8967" width="8.5703125" style="43" customWidth="1"/>
    <col min="8968" max="8968" width="8" style="43" customWidth="1"/>
    <col min="8969" max="8969" width="5.85546875" style="43" customWidth="1"/>
    <col min="8970" max="8970" width="8.140625" style="43" customWidth="1"/>
    <col min="8971" max="8971" width="7.42578125" style="43" customWidth="1"/>
    <col min="8972" max="8972" width="6.85546875" style="43" customWidth="1"/>
    <col min="8973" max="8973" width="8.5703125" style="43" customWidth="1"/>
    <col min="8974" max="8974" width="7.5703125" style="43" customWidth="1"/>
    <col min="8975" max="8981" width="9.7109375" style="43" customWidth="1"/>
    <col min="8982" max="8982" width="8.85546875" style="43" customWidth="1"/>
    <col min="8983" max="8983" width="7.28515625" style="43" customWidth="1"/>
    <col min="8984" max="8984" width="9.140625" style="43"/>
    <col min="8985" max="8985" width="9.7109375" style="43" customWidth="1"/>
    <col min="8986" max="8986" width="10" style="43" customWidth="1"/>
    <col min="8987" max="9217" width="9.140625" style="43"/>
    <col min="9218" max="9218" width="6.85546875" style="43" customWidth="1"/>
    <col min="9219" max="9219" width="29" style="43" customWidth="1"/>
    <col min="9220" max="9220" width="8.42578125" style="43" customWidth="1"/>
    <col min="9221" max="9221" width="7.5703125" style="43" customWidth="1"/>
    <col min="9222" max="9222" width="6.140625" style="43" customWidth="1"/>
    <col min="9223" max="9223" width="8.5703125" style="43" customWidth="1"/>
    <col min="9224" max="9224" width="8" style="43" customWidth="1"/>
    <col min="9225" max="9225" width="5.85546875" style="43" customWidth="1"/>
    <col min="9226" max="9226" width="8.140625" style="43" customWidth="1"/>
    <col min="9227" max="9227" width="7.42578125" style="43" customWidth="1"/>
    <col min="9228" max="9228" width="6.85546875" style="43" customWidth="1"/>
    <col min="9229" max="9229" width="8.5703125" style="43" customWidth="1"/>
    <col min="9230" max="9230" width="7.5703125" style="43" customWidth="1"/>
    <col min="9231" max="9237" width="9.7109375" style="43" customWidth="1"/>
    <col min="9238" max="9238" width="8.85546875" style="43" customWidth="1"/>
    <col min="9239" max="9239" width="7.28515625" style="43" customWidth="1"/>
    <col min="9240" max="9240" width="9.140625" style="43"/>
    <col min="9241" max="9241" width="9.7109375" style="43" customWidth="1"/>
    <col min="9242" max="9242" width="10" style="43" customWidth="1"/>
    <col min="9243" max="9473" width="9.140625" style="43"/>
    <col min="9474" max="9474" width="6.85546875" style="43" customWidth="1"/>
    <col min="9475" max="9475" width="29" style="43" customWidth="1"/>
    <col min="9476" max="9476" width="8.42578125" style="43" customWidth="1"/>
    <col min="9477" max="9477" width="7.5703125" style="43" customWidth="1"/>
    <col min="9478" max="9478" width="6.140625" style="43" customWidth="1"/>
    <col min="9479" max="9479" width="8.5703125" style="43" customWidth="1"/>
    <col min="9480" max="9480" width="8" style="43" customWidth="1"/>
    <col min="9481" max="9481" width="5.85546875" style="43" customWidth="1"/>
    <col min="9482" max="9482" width="8.140625" style="43" customWidth="1"/>
    <col min="9483" max="9483" width="7.42578125" style="43" customWidth="1"/>
    <col min="9484" max="9484" width="6.85546875" style="43" customWidth="1"/>
    <col min="9485" max="9485" width="8.5703125" style="43" customWidth="1"/>
    <col min="9486" max="9486" width="7.5703125" style="43" customWidth="1"/>
    <col min="9487" max="9493" width="9.7109375" style="43" customWidth="1"/>
    <col min="9494" max="9494" width="8.85546875" style="43" customWidth="1"/>
    <col min="9495" max="9495" width="7.28515625" style="43" customWidth="1"/>
    <col min="9496" max="9496" width="9.140625" style="43"/>
    <col min="9497" max="9497" width="9.7109375" style="43" customWidth="1"/>
    <col min="9498" max="9498" width="10" style="43" customWidth="1"/>
    <col min="9499" max="9729" width="9.140625" style="43"/>
    <col min="9730" max="9730" width="6.85546875" style="43" customWidth="1"/>
    <col min="9731" max="9731" width="29" style="43" customWidth="1"/>
    <col min="9732" max="9732" width="8.42578125" style="43" customWidth="1"/>
    <col min="9733" max="9733" width="7.5703125" style="43" customWidth="1"/>
    <col min="9734" max="9734" width="6.140625" style="43" customWidth="1"/>
    <col min="9735" max="9735" width="8.5703125" style="43" customWidth="1"/>
    <col min="9736" max="9736" width="8" style="43" customWidth="1"/>
    <col min="9737" max="9737" width="5.85546875" style="43" customWidth="1"/>
    <col min="9738" max="9738" width="8.140625" style="43" customWidth="1"/>
    <col min="9739" max="9739" width="7.42578125" style="43" customWidth="1"/>
    <col min="9740" max="9740" width="6.85546875" style="43" customWidth="1"/>
    <col min="9741" max="9741" width="8.5703125" style="43" customWidth="1"/>
    <col min="9742" max="9742" width="7.5703125" style="43" customWidth="1"/>
    <col min="9743" max="9749" width="9.7109375" style="43" customWidth="1"/>
    <col min="9750" max="9750" width="8.85546875" style="43" customWidth="1"/>
    <col min="9751" max="9751" width="7.28515625" style="43" customWidth="1"/>
    <col min="9752" max="9752" width="9.140625" style="43"/>
    <col min="9753" max="9753" width="9.7109375" style="43" customWidth="1"/>
    <col min="9754" max="9754" width="10" style="43" customWidth="1"/>
    <col min="9755" max="9985" width="9.140625" style="43"/>
    <col min="9986" max="9986" width="6.85546875" style="43" customWidth="1"/>
    <col min="9987" max="9987" width="29" style="43" customWidth="1"/>
    <col min="9988" max="9988" width="8.42578125" style="43" customWidth="1"/>
    <col min="9989" max="9989" width="7.5703125" style="43" customWidth="1"/>
    <col min="9990" max="9990" width="6.140625" style="43" customWidth="1"/>
    <col min="9991" max="9991" width="8.5703125" style="43" customWidth="1"/>
    <col min="9992" max="9992" width="8" style="43" customWidth="1"/>
    <col min="9993" max="9993" width="5.85546875" style="43" customWidth="1"/>
    <col min="9994" max="9994" width="8.140625" style="43" customWidth="1"/>
    <col min="9995" max="9995" width="7.42578125" style="43" customWidth="1"/>
    <col min="9996" max="9996" width="6.85546875" style="43" customWidth="1"/>
    <col min="9997" max="9997" width="8.5703125" style="43" customWidth="1"/>
    <col min="9998" max="9998" width="7.5703125" style="43" customWidth="1"/>
    <col min="9999" max="10005" width="9.7109375" style="43" customWidth="1"/>
    <col min="10006" max="10006" width="8.85546875" style="43" customWidth="1"/>
    <col min="10007" max="10007" width="7.28515625" style="43" customWidth="1"/>
    <col min="10008" max="10008" width="9.140625" style="43"/>
    <col min="10009" max="10009" width="9.7109375" style="43" customWidth="1"/>
    <col min="10010" max="10010" width="10" style="43" customWidth="1"/>
    <col min="10011" max="10241" width="9.140625" style="43"/>
    <col min="10242" max="10242" width="6.85546875" style="43" customWidth="1"/>
    <col min="10243" max="10243" width="29" style="43" customWidth="1"/>
    <col min="10244" max="10244" width="8.42578125" style="43" customWidth="1"/>
    <col min="10245" max="10245" width="7.5703125" style="43" customWidth="1"/>
    <col min="10246" max="10246" width="6.140625" style="43" customWidth="1"/>
    <col min="10247" max="10247" width="8.5703125" style="43" customWidth="1"/>
    <col min="10248" max="10248" width="8" style="43" customWidth="1"/>
    <col min="10249" max="10249" width="5.85546875" style="43" customWidth="1"/>
    <col min="10250" max="10250" width="8.140625" style="43" customWidth="1"/>
    <col min="10251" max="10251" width="7.42578125" style="43" customWidth="1"/>
    <col min="10252" max="10252" width="6.85546875" style="43" customWidth="1"/>
    <col min="10253" max="10253" width="8.5703125" style="43" customWidth="1"/>
    <col min="10254" max="10254" width="7.5703125" style="43" customWidth="1"/>
    <col min="10255" max="10261" width="9.7109375" style="43" customWidth="1"/>
    <col min="10262" max="10262" width="8.85546875" style="43" customWidth="1"/>
    <col min="10263" max="10263" width="7.28515625" style="43" customWidth="1"/>
    <col min="10264" max="10264" width="9.140625" style="43"/>
    <col min="10265" max="10265" width="9.7109375" style="43" customWidth="1"/>
    <col min="10266" max="10266" width="10" style="43" customWidth="1"/>
    <col min="10267" max="10497" width="9.140625" style="43"/>
    <col min="10498" max="10498" width="6.85546875" style="43" customWidth="1"/>
    <col min="10499" max="10499" width="29" style="43" customWidth="1"/>
    <col min="10500" max="10500" width="8.42578125" style="43" customWidth="1"/>
    <col min="10501" max="10501" width="7.5703125" style="43" customWidth="1"/>
    <col min="10502" max="10502" width="6.140625" style="43" customWidth="1"/>
    <col min="10503" max="10503" width="8.5703125" style="43" customWidth="1"/>
    <col min="10504" max="10504" width="8" style="43" customWidth="1"/>
    <col min="10505" max="10505" width="5.85546875" style="43" customWidth="1"/>
    <col min="10506" max="10506" width="8.140625" style="43" customWidth="1"/>
    <col min="10507" max="10507" width="7.42578125" style="43" customWidth="1"/>
    <col min="10508" max="10508" width="6.85546875" style="43" customWidth="1"/>
    <col min="10509" max="10509" width="8.5703125" style="43" customWidth="1"/>
    <col min="10510" max="10510" width="7.5703125" style="43" customWidth="1"/>
    <col min="10511" max="10517" width="9.7109375" style="43" customWidth="1"/>
    <col min="10518" max="10518" width="8.85546875" style="43" customWidth="1"/>
    <col min="10519" max="10519" width="7.28515625" style="43" customWidth="1"/>
    <col min="10520" max="10520" width="9.140625" style="43"/>
    <col min="10521" max="10521" width="9.7109375" style="43" customWidth="1"/>
    <col min="10522" max="10522" width="10" style="43" customWidth="1"/>
    <col min="10523" max="10753" width="9.140625" style="43"/>
    <col min="10754" max="10754" width="6.85546875" style="43" customWidth="1"/>
    <col min="10755" max="10755" width="29" style="43" customWidth="1"/>
    <col min="10756" max="10756" width="8.42578125" style="43" customWidth="1"/>
    <col min="10757" max="10757" width="7.5703125" style="43" customWidth="1"/>
    <col min="10758" max="10758" width="6.140625" style="43" customWidth="1"/>
    <col min="10759" max="10759" width="8.5703125" style="43" customWidth="1"/>
    <col min="10760" max="10760" width="8" style="43" customWidth="1"/>
    <col min="10761" max="10761" width="5.85546875" style="43" customWidth="1"/>
    <col min="10762" max="10762" width="8.140625" style="43" customWidth="1"/>
    <col min="10763" max="10763" width="7.42578125" style="43" customWidth="1"/>
    <col min="10764" max="10764" width="6.85546875" style="43" customWidth="1"/>
    <col min="10765" max="10765" width="8.5703125" style="43" customWidth="1"/>
    <col min="10766" max="10766" width="7.5703125" style="43" customWidth="1"/>
    <col min="10767" max="10773" width="9.7109375" style="43" customWidth="1"/>
    <col min="10774" max="10774" width="8.85546875" style="43" customWidth="1"/>
    <col min="10775" max="10775" width="7.28515625" style="43" customWidth="1"/>
    <col min="10776" max="10776" width="9.140625" style="43"/>
    <col min="10777" max="10777" width="9.7109375" style="43" customWidth="1"/>
    <col min="10778" max="10778" width="10" style="43" customWidth="1"/>
    <col min="10779" max="11009" width="9.140625" style="43"/>
    <col min="11010" max="11010" width="6.85546875" style="43" customWidth="1"/>
    <col min="11011" max="11011" width="29" style="43" customWidth="1"/>
    <col min="11012" max="11012" width="8.42578125" style="43" customWidth="1"/>
    <col min="11013" max="11013" width="7.5703125" style="43" customWidth="1"/>
    <col min="11014" max="11014" width="6.140625" style="43" customWidth="1"/>
    <col min="11015" max="11015" width="8.5703125" style="43" customWidth="1"/>
    <col min="11016" max="11016" width="8" style="43" customWidth="1"/>
    <col min="11017" max="11017" width="5.85546875" style="43" customWidth="1"/>
    <col min="11018" max="11018" width="8.140625" style="43" customWidth="1"/>
    <col min="11019" max="11019" width="7.42578125" style="43" customWidth="1"/>
    <col min="11020" max="11020" width="6.85546875" style="43" customWidth="1"/>
    <col min="11021" max="11021" width="8.5703125" style="43" customWidth="1"/>
    <col min="11022" max="11022" width="7.5703125" style="43" customWidth="1"/>
    <col min="11023" max="11029" width="9.7109375" style="43" customWidth="1"/>
    <col min="11030" max="11030" width="8.85546875" style="43" customWidth="1"/>
    <col min="11031" max="11031" width="7.28515625" style="43" customWidth="1"/>
    <col min="11032" max="11032" width="9.140625" style="43"/>
    <col min="11033" max="11033" width="9.7109375" style="43" customWidth="1"/>
    <col min="11034" max="11034" width="10" style="43" customWidth="1"/>
    <col min="11035" max="11265" width="9.140625" style="43"/>
    <col min="11266" max="11266" width="6.85546875" style="43" customWidth="1"/>
    <col min="11267" max="11267" width="29" style="43" customWidth="1"/>
    <col min="11268" max="11268" width="8.42578125" style="43" customWidth="1"/>
    <col min="11269" max="11269" width="7.5703125" style="43" customWidth="1"/>
    <col min="11270" max="11270" width="6.140625" style="43" customWidth="1"/>
    <col min="11271" max="11271" width="8.5703125" style="43" customWidth="1"/>
    <col min="11272" max="11272" width="8" style="43" customWidth="1"/>
    <col min="11273" max="11273" width="5.85546875" style="43" customWidth="1"/>
    <col min="11274" max="11274" width="8.140625" style="43" customWidth="1"/>
    <col min="11275" max="11275" width="7.42578125" style="43" customWidth="1"/>
    <col min="11276" max="11276" width="6.85546875" style="43" customWidth="1"/>
    <col min="11277" max="11277" width="8.5703125" style="43" customWidth="1"/>
    <col min="11278" max="11278" width="7.5703125" style="43" customWidth="1"/>
    <col min="11279" max="11285" width="9.7109375" style="43" customWidth="1"/>
    <col min="11286" max="11286" width="8.85546875" style="43" customWidth="1"/>
    <col min="11287" max="11287" width="7.28515625" style="43" customWidth="1"/>
    <col min="11288" max="11288" width="9.140625" style="43"/>
    <col min="11289" max="11289" width="9.7109375" style="43" customWidth="1"/>
    <col min="11290" max="11290" width="10" style="43" customWidth="1"/>
    <col min="11291" max="11521" width="9.140625" style="43"/>
    <col min="11522" max="11522" width="6.85546875" style="43" customWidth="1"/>
    <col min="11523" max="11523" width="29" style="43" customWidth="1"/>
    <col min="11524" max="11524" width="8.42578125" style="43" customWidth="1"/>
    <col min="11525" max="11525" width="7.5703125" style="43" customWidth="1"/>
    <col min="11526" max="11526" width="6.140625" style="43" customWidth="1"/>
    <col min="11527" max="11527" width="8.5703125" style="43" customWidth="1"/>
    <col min="11528" max="11528" width="8" style="43" customWidth="1"/>
    <col min="11529" max="11529" width="5.85546875" style="43" customWidth="1"/>
    <col min="11530" max="11530" width="8.140625" style="43" customWidth="1"/>
    <col min="11531" max="11531" width="7.42578125" style="43" customWidth="1"/>
    <col min="11532" max="11532" width="6.85546875" style="43" customWidth="1"/>
    <col min="11533" max="11533" width="8.5703125" style="43" customWidth="1"/>
    <col min="11534" max="11534" width="7.5703125" style="43" customWidth="1"/>
    <col min="11535" max="11541" width="9.7109375" style="43" customWidth="1"/>
    <col min="11542" max="11542" width="8.85546875" style="43" customWidth="1"/>
    <col min="11543" max="11543" width="7.28515625" style="43" customWidth="1"/>
    <col min="11544" max="11544" width="9.140625" style="43"/>
    <col min="11545" max="11545" width="9.7109375" style="43" customWidth="1"/>
    <col min="11546" max="11546" width="10" style="43" customWidth="1"/>
    <col min="11547" max="11777" width="9.140625" style="43"/>
    <col min="11778" max="11778" width="6.85546875" style="43" customWidth="1"/>
    <col min="11779" max="11779" width="29" style="43" customWidth="1"/>
    <col min="11780" max="11780" width="8.42578125" style="43" customWidth="1"/>
    <col min="11781" max="11781" width="7.5703125" style="43" customWidth="1"/>
    <col min="11782" max="11782" width="6.140625" style="43" customWidth="1"/>
    <col min="11783" max="11783" width="8.5703125" style="43" customWidth="1"/>
    <col min="11784" max="11784" width="8" style="43" customWidth="1"/>
    <col min="11785" max="11785" width="5.85546875" style="43" customWidth="1"/>
    <col min="11786" max="11786" width="8.140625" style="43" customWidth="1"/>
    <col min="11787" max="11787" width="7.42578125" style="43" customWidth="1"/>
    <col min="11788" max="11788" width="6.85546875" style="43" customWidth="1"/>
    <col min="11789" max="11789" width="8.5703125" style="43" customWidth="1"/>
    <col min="11790" max="11790" width="7.5703125" style="43" customWidth="1"/>
    <col min="11791" max="11797" width="9.7109375" style="43" customWidth="1"/>
    <col min="11798" max="11798" width="8.85546875" style="43" customWidth="1"/>
    <col min="11799" max="11799" width="7.28515625" style="43" customWidth="1"/>
    <col min="11800" max="11800" width="9.140625" style="43"/>
    <col min="11801" max="11801" width="9.7109375" style="43" customWidth="1"/>
    <col min="11802" max="11802" width="10" style="43" customWidth="1"/>
    <col min="11803" max="12033" width="9.140625" style="43"/>
    <col min="12034" max="12034" width="6.85546875" style="43" customWidth="1"/>
    <col min="12035" max="12035" width="29" style="43" customWidth="1"/>
    <col min="12036" max="12036" width="8.42578125" style="43" customWidth="1"/>
    <col min="12037" max="12037" width="7.5703125" style="43" customWidth="1"/>
    <col min="12038" max="12038" width="6.140625" style="43" customWidth="1"/>
    <col min="12039" max="12039" width="8.5703125" style="43" customWidth="1"/>
    <col min="12040" max="12040" width="8" style="43" customWidth="1"/>
    <col min="12041" max="12041" width="5.85546875" style="43" customWidth="1"/>
    <col min="12042" max="12042" width="8.140625" style="43" customWidth="1"/>
    <col min="12043" max="12043" width="7.42578125" style="43" customWidth="1"/>
    <col min="12044" max="12044" width="6.85546875" style="43" customWidth="1"/>
    <col min="12045" max="12045" width="8.5703125" style="43" customWidth="1"/>
    <col min="12046" max="12046" width="7.5703125" style="43" customWidth="1"/>
    <col min="12047" max="12053" width="9.7109375" style="43" customWidth="1"/>
    <col min="12054" max="12054" width="8.85546875" style="43" customWidth="1"/>
    <col min="12055" max="12055" width="7.28515625" style="43" customWidth="1"/>
    <col min="12056" max="12056" width="9.140625" style="43"/>
    <col min="12057" max="12057" width="9.7109375" style="43" customWidth="1"/>
    <col min="12058" max="12058" width="10" style="43" customWidth="1"/>
    <col min="12059" max="12289" width="9.140625" style="43"/>
    <col min="12290" max="12290" width="6.85546875" style="43" customWidth="1"/>
    <col min="12291" max="12291" width="29" style="43" customWidth="1"/>
    <col min="12292" max="12292" width="8.42578125" style="43" customWidth="1"/>
    <col min="12293" max="12293" width="7.5703125" style="43" customWidth="1"/>
    <col min="12294" max="12294" width="6.140625" style="43" customWidth="1"/>
    <col min="12295" max="12295" width="8.5703125" style="43" customWidth="1"/>
    <col min="12296" max="12296" width="8" style="43" customWidth="1"/>
    <col min="12297" max="12297" width="5.85546875" style="43" customWidth="1"/>
    <col min="12298" max="12298" width="8.140625" style="43" customWidth="1"/>
    <col min="12299" max="12299" width="7.42578125" style="43" customWidth="1"/>
    <col min="12300" max="12300" width="6.85546875" style="43" customWidth="1"/>
    <col min="12301" max="12301" width="8.5703125" style="43" customWidth="1"/>
    <col min="12302" max="12302" width="7.5703125" style="43" customWidth="1"/>
    <col min="12303" max="12309" width="9.7109375" style="43" customWidth="1"/>
    <col min="12310" max="12310" width="8.85546875" style="43" customWidth="1"/>
    <col min="12311" max="12311" width="7.28515625" style="43" customWidth="1"/>
    <col min="12312" max="12312" width="9.140625" style="43"/>
    <col min="12313" max="12313" width="9.7109375" style="43" customWidth="1"/>
    <col min="12314" max="12314" width="10" style="43" customWidth="1"/>
    <col min="12315" max="12545" width="9.140625" style="43"/>
    <col min="12546" max="12546" width="6.85546875" style="43" customWidth="1"/>
    <col min="12547" max="12547" width="29" style="43" customWidth="1"/>
    <col min="12548" max="12548" width="8.42578125" style="43" customWidth="1"/>
    <col min="12549" max="12549" width="7.5703125" style="43" customWidth="1"/>
    <col min="12550" max="12550" width="6.140625" style="43" customWidth="1"/>
    <col min="12551" max="12551" width="8.5703125" style="43" customWidth="1"/>
    <col min="12552" max="12552" width="8" style="43" customWidth="1"/>
    <col min="12553" max="12553" width="5.85546875" style="43" customWidth="1"/>
    <col min="12554" max="12554" width="8.140625" style="43" customWidth="1"/>
    <col min="12555" max="12555" width="7.42578125" style="43" customWidth="1"/>
    <col min="12556" max="12556" width="6.85546875" style="43" customWidth="1"/>
    <col min="12557" max="12557" width="8.5703125" style="43" customWidth="1"/>
    <col min="12558" max="12558" width="7.5703125" style="43" customWidth="1"/>
    <col min="12559" max="12565" width="9.7109375" style="43" customWidth="1"/>
    <col min="12566" max="12566" width="8.85546875" style="43" customWidth="1"/>
    <col min="12567" max="12567" width="7.28515625" style="43" customWidth="1"/>
    <col min="12568" max="12568" width="9.140625" style="43"/>
    <col min="12569" max="12569" width="9.7109375" style="43" customWidth="1"/>
    <col min="12570" max="12570" width="10" style="43" customWidth="1"/>
    <col min="12571" max="12801" width="9.140625" style="43"/>
    <col min="12802" max="12802" width="6.85546875" style="43" customWidth="1"/>
    <col min="12803" max="12803" width="29" style="43" customWidth="1"/>
    <col min="12804" max="12804" width="8.42578125" style="43" customWidth="1"/>
    <col min="12805" max="12805" width="7.5703125" style="43" customWidth="1"/>
    <col min="12806" max="12806" width="6.140625" style="43" customWidth="1"/>
    <col min="12807" max="12807" width="8.5703125" style="43" customWidth="1"/>
    <col min="12808" max="12808" width="8" style="43" customWidth="1"/>
    <col min="12809" max="12809" width="5.85546875" style="43" customWidth="1"/>
    <col min="12810" max="12810" width="8.140625" style="43" customWidth="1"/>
    <col min="12811" max="12811" width="7.42578125" style="43" customWidth="1"/>
    <col min="12812" max="12812" width="6.85546875" style="43" customWidth="1"/>
    <col min="12813" max="12813" width="8.5703125" style="43" customWidth="1"/>
    <col min="12814" max="12814" width="7.5703125" style="43" customWidth="1"/>
    <col min="12815" max="12821" width="9.7109375" style="43" customWidth="1"/>
    <col min="12822" max="12822" width="8.85546875" style="43" customWidth="1"/>
    <col min="12823" max="12823" width="7.28515625" style="43" customWidth="1"/>
    <col min="12824" max="12824" width="9.140625" style="43"/>
    <col min="12825" max="12825" width="9.7109375" style="43" customWidth="1"/>
    <col min="12826" max="12826" width="10" style="43" customWidth="1"/>
    <col min="12827" max="13057" width="9.140625" style="43"/>
    <col min="13058" max="13058" width="6.85546875" style="43" customWidth="1"/>
    <col min="13059" max="13059" width="29" style="43" customWidth="1"/>
    <col min="13060" max="13060" width="8.42578125" style="43" customWidth="1"/>
    <col min="13061" max="13061" width="7.5703125" style="43" customWidth="1"/>
    <col min="13062" max="13062" width="6.140625" style="43" customWidth="1"/>
    <col min="13063" max="13063" width="8.5703125" style="43" customWidth="1"/>
    <col min="13064" max="13064" width="8" style="43" customWidth="1"/>
    <col min="13065" max="13065" width="5.85546875" style="43" customWidth="1"/>
    <col min="13066" max="13066" width="8.140625" style="43" customWidth="1"/>
    <col min="13067" max="13067" width="7.42578125" style="43" customWidth="1"/>
    <col min="13068" max="13068" width="6.85546875" style="43" customWidth="1"/>
    <col min="13069" max="13069" width="8.5703125" style="43" customWidth="1"/>
    <col min="13070" max="13070" width="7.5703125" style="43" customWidth="1"/>
    <col min="13071" max="13077" width="9.7109375" style="43" customWidth="1"/>
    <col min="13078" max="13078" width="8.85546875" style="43" customWidth="1"/>
    <col min="13079" max="13079" width="7.28515625" style="43" customWidth="1"/>
    <col min="13080" max="13080" width="9.140625" style="43"/>
    <col min="13081" max="13081" width="9.7109375" style="43" customWidth="1"/>
    <col min="13082" max="13082" width="10" style="43" customWidth="1"/>
    <col min="13083" max="13313" width="9.140625" style="43"/>
    <col min="13314" max="13314" width="6.85546875" style="43" customWidth="1"/>
    <col min="13315" max="13315" width="29" style="43" customWidth="1"/>
    <col min="13316" max="13316" width="8.42578125" style="43" customWidth="1"/>
    <col min="13317" max="13317" width="7.5703125" style="43" customWidth="1"/>
    <col min="13318" max="13318" width="6.140625" style="43" customWidth="1"/>
    <col min="13319" max="13319" width="8.5703125" style="43" customWidth="1"/>
    <col min="13320" max="13320" width="8" style="43" customWidth="1"/>
    <col min="13321" max="13321" width="5.85546875" style="43" customWidth="1"/>
    <col min="13322" max="13322" width="8.140625" style="43" customWidth="1"/>
    <col min="13323" max="13323" width="7.42578125" style="43" customWidth="1"/>
    <col min="13324" max="13324" width="6.85546875" style="43" customWidth="1"/>
    <col min="13325" max="13325" width="8.5703125" style="43" customWidth="1"/>
    <col min="13326" max="13326" width="7.5703125" style="43" customWidth="1"/>
    <col min="13327" max="13333" width="9.7109375" style="43" customWidth="1"/>
    <col min="13334" max="13334" width="8.85546875" style="43" customWidth="1"/>
    <col min="13335" max="13335" width="7.28515625" style="43" customWidth="1"/>
    <col min="13336" max="13336" width="9.140625" style="43"/>
    <col min="13337" max="13337" width="9.7109375" style="43" customWidth="1"/>
    <col min="13338" max="13338" width="10" style="43" customWidth="1"/>
    <col min="13339" max="13569" width="9.140625" style="43"/>
    <col min="13570" max="13570" width="6.85546875" style="43" customWidth="1"/>
    <col min="13571" max="13571" width="29" style="43" customWidth="1"/>
    <col min="13572" max="13572" width="8.42578125" style="43" customWidth="1"/>
    <col min="13573" max="13573" width="7.5703125" style="43" customWidth="1"/>
    <col min="13574" max="13574" width="6.140625" style="43" customWidth="1"/>
    <col min="13575" max="13575" width="8.5703125" style="43" customWidth="1"/>
    <col min="13576" max="13576" width="8" style="43" customWidth="1"/>
    <col min="13577" max="13577" width="5.85546875" style="43" customWidth="1"/>
    <col min="13578" max="13578" width="8.140625" style="43" customWidth="1"/>
    <col min="13579" max="13579" width="7.42578125" style="43" customWidth="1"/>
    <col min="13580" max="13580" width="6.85546875" style="43" customWidth="1"/>
    <col min="13581" max="13581" width="8.5703125" style="43" customWidth="1"/>
    <col min="13582" max="13582" width="7.5703125" style="43" customWidth="1"/>
    <col min="13583" max="13589" width="9.7109375" style="43" customWidth="1"/>
    <col min="13590" max="13590" width="8.85546875" style="43" customWidth="1"/>
    <col min="13591" max="13591" width="7.28515625" style="43" customWidth="1"/>
    <col min="13592" max="13592" width="9.140625" style="43"/>
    <col min="13593" max="13593" width="9.7109375" style="43" customWidth="1"/>
    <col min="13594" max="13594" width="10" style="43" customWidth="1"/>
    <col min="13595" max="13825" width="9.140625" style="43"/>
    <col min="13826" max="13826" width="6.85546875" style="43" customWidth="1"/>
    <col min="13827" max="13827" width="29" style="43" customWidth="1"/>
    <col min="13828" max="13828" width="8.42578125" style="43" customWidth="1"/>
    <col min="13829" max="13829" width="7.5703125" style="43" customWidth="1"/>
    <col min="13830" max="13830" width="6.140625" style="43" customWidth="1"/>
    <col min="13831" max="13831" width="8.5703125" style="43" customWidth="1"/>
    <col min="13832" max="13832" width="8" style="43" customWidth="1"/>
    <col min="13833" max="13833" width="5.85546875" style="43" customWidth="1"/>
    <col min="13834" max="13834" width="8.140625" style="43" customWidth="1"/>
    <col min="13835" max="13835" width="7.42578125" style="43" customWidth="1"/>
    <col min="13836" max="13836" width="6.85546875" style="43" customWidth="1"/>
    <col min="13837" max="13837" width="8.5703125" style="43" customWidth="1"/>
    <col min="13838" max="13838" width="7.5703125" style="43" customWidth="1"/>
    <col min="13839" max="13845" width="9.7109375" style="43" customWidth="1"/>
    <col min="13846" max="13846" width="8.85546875" style="43" customWidth="1"/>
    <col min="13847" max="13847" width="7.28515625" style="43" customWidth="1"/>
    <col min="13848" max="13848" width="9.140625" style="43"/>
    <col min="13849" max="13849" width="9.7109375" style="43" customWidth="1"/>
    <col min="13850" max="13850" width="10" style="43" customWidth="1"/>
    <col min="13851" max="14081" width="9.140625" style="43"/>
    <col min="14082" max="14082" width="6.85546875" style="43" customWidth="1"/>
    <col min="14083" max="14083" width="29" style="43" customWidth="1"/>
    <col min="14084" max="14084" width="8.42578125" style="43" customWidth="1"/>
    <col min="14085" max="14085" width="7.5703125" style="43" customWidth="1"/>
    <col min="14086" max="14086" width="6.140625" style="43" customWidth="1"/>
    <col min="14087" max="14087" width="8.5703125" style="43" customWidth="1"/>
    <col min="14088" max="14088" width="8" style="43" customWidth="1"/>
    <col min="14089" max="14089" width="5.85546875" style="43" customWidth="1"/>
    <col min="14090" max="14090" width="8.140625" style="43" customWidth="1"/>
    <col min="14091" max="14091" width="7.42578125" style="43" customWidth="1"/>
    <col min="14092" max="14092" width="6.85546875" style="43" customWidth="1"/>
    <col min="14093" max="14093" width="8.5703125" style="43" customWidth="1"/>
    <col min="14094" max="14094" width="7.5703125" style="43" customWidth="1"/>
    <col min="14095" max="14101" width="9.7109375" style="43" customWidth="1"/>
    <col min="14102" max="14102" width="8.85546875" style="43" customWidth="1"/>
    <col min="14103" max="14103" width="7.28515625" style="43" customWidth="1"/>
    <col min="14104" max="14104" width="9.140625" style="43"/>
    <col min="14105" max="14105" width="9.7109375" style="43" customWidth="1"/>
    <col min="14106" max="14106" width="10" style="43" customWidth="1"/>
    <col min="14107" max="14337" width="9.140625" style="43"/>
    <col min="14338" max="14338" width="6.85546875" style="43" customWidth="1"/>
    <col min="14339" max="14339" width="29" style="43" customWidth="1"/>
    <col min="14340" max="14340" width="8.42578125" style="43" customWidth="1"/>
    <col min="14341" max="14341" width="7.5703125" style="43" customWidth="1"/>
    <col min="14342" max="14342" width="6.140625" style="43" customWidth="1"/>
    <col min="14343" max="14343" width="8.5703125" style="43" customWidth="1"/>
    <col min="14344" max="14344" width="8" style="43" customWidth="1"/>
    <col min="14345" max="14345" width="5.85546875" style="43" customWidth="1"/>
    <col min="14346" max="14346" width="8.140625" style="43" customWidth="1"/>
    <col min="14347" max="14347" width="7.42578125" style="43" customWidth="1"/>
    <col min="14348" max="14348" width="6.85546875" style="43" customWidth="1"/>
    <col min="14349" max="14349" width="8.5703125" style="43" customWidth="1"/>
    <col min="14350" max="14350" width="7.5703125" style="43" customWidth="1"/>
    <col min="14351" max="14357" width="9.7109375" style="43" customWidth="1"/>
    <col min="14358" max="14358" width="8.85546875" style="43" customWidth="1"/>
    <col min="14359" max="14359" width="7.28515625" style="43" customWidth="1"/>
    <col min="14360" max="14360" width="9.140625" style="43"/>
    <col min="14361" max="14361" width="9.7109375" style="43" customWidth="1"/>
    <col min="14362" max="14362" width="10" style="43" customWidth="1"/>
    <col min="14363" max="14593" width="9.140625" style="43"/>
    <col min="14594" max="14594" width="6.85546875" style="43" customWidth="1"/>
    <col min="14595" max="14595" width="29" style="43" customWidth="1"/>
    <col min="14596" max="14596" width="8.42578125" style="43" customWidth="1"/>
    <col min="14597" max="14597" width="7.5703125" style="43" customWidth="1"/>
    <col min="14598" max="14598" width="6.140625" style="43" customWidth="1"/>
    <col min="14599" max="14599" width="8.5703125" style="43" customWidth="1"/>
    <col min="14600" max="14600" width="8" style="43" customWidth="1"/>
    <col min="14601" max="14601" width="5.85546875" style="43" customWidth="1"/>
    <col min="14602" max="14602" width="8.140625" style="43" customWidth="1"/>
    <col min="14603" max="14603" width="7.42578125" style="43" customWidth="1"/>
    <col min="14604" max="14604" width="6.85546875" style="43" customWidth="1"/>
    <col min="14605" max="14605" width="8.5703125" style="43" customWidth="1"/>
    <col min="14606" max="14606" width="7.5703125" style="43" customWidth="1"/>
    <col min="14607" max="14613" width="9.7109375" style="43" customWidth="1"/>
    <col min="14614" max="14614" width="8.85546875" style="43" customWidth="1"/>
    <col min="14615" max="14615" width="7.28515625" style="43" customWidth="1"/>
    <col min="14616" max="14616" width="9.140625" style="43"/>
    <col min="14617" max="14617" width="9.7109375" style="43" customWidth="1"/>
    <col min="14618" max="14618" width="10" style="43" customWidth="1"/>
    <col min="14619" max="14849" width="9.140625" style="43"/>
    <col min="14850" max="14850" width="6.85546875" style="43" customWidth="1"/>
    <col min="14851" max="14851" width="29" style="43" customWidth="1"/>
    <col min="14852" max="14852" width="8.42578125" style="43" customWidth="1"/>
    <col min="14853" max="14853" width="7.5703125" style="43" customWidth="1"/>
    <col min="14854" max="14854" width="6.140625" style="43" customWidth="1"/>
    <col min="14855" max="14855" width="8.5703125" style="43" customWidth="1"/>
    <col min="14856" max="14856" width="8" style="43" customWidth="1"/>
    <col min="14857" max="14857" width="5.85546875" style="43" customWidth="1"/>
    <col min="14858" max="14858" width="8.140625" style="43" customWidth="1"/>
    <col min="14859" max="14859" width="7.42578125" style="43" customWidth="1"/>
    <col min="14860" max="14860" width="6.85546875" style="43" customWidth="1"/>
    <col min="14861" max="14861" width="8.5703125" style="43" customWidth="1"/>
    <col min="14862" max="14862" width="7.5703125" style="43" customWidth="1"/>
    <col min="14863" max="14869" width="9.7109375" style="43" customWidth="1"/>
    <col min="14870" max="14870" width="8.85546875" style="43" customWidth="1"/>
    <col min="14871" max="14871" width="7.28515625" style="43" customWidth="1"/>
    <col min="14872" max="14872" width="9.140625" style="43"/>
    <col min="14873" max="14873" width="9.7109375" style="43" customWidth="1"/>
    <col min="14874" max="14874" width="10" style="43" customWidth="1"/>
    <col min="14875" max="15105" width="9.140625" style="43"/>
    <col min="15106" max="15106" width="6.85546875" style="43" customWidth="1"/>
    <col min="15107" max="15107" width="29" style="43" customWidth="1"/>
    <col min="15108" max="15108" width="8.42578125" style="43" customWidth="1"/>
    <col min="15109" max="15109" width="7.5703125" style="43" customWidth="1"/>
    <col min="15110" max="15110" width="6.140625" style="43" customWidth="1"/>
    <col min="15111" max="15111" width="8.5703125" style="43" customWidth="1"/>
    <col min="15112" max="15112" width="8" style="43" customWidth="1"/>
    <col min="15113" max="15113" width="5.85546875" style="43" customWidth="1"/>
    <col min="15114" max="15114" width="8.140625" style="43" customWidth="1"/>
    <col min="15115" max="15115" width="7.42578125" style="43" customWidth="1"/>
    <col min="15116" max="15116" width="6.85546875" style="43" customWidth="1"/>
    <col min="15117" max="15117" width="8.5703125" style="43" customWidth="1"/>
    <col min="15118" max="15118" width="7.5703125" style="43" customWidth="1"/>
    <col min="15119" max="15125" width="9.7109375" style="43" customWidth="1"/>
    <col min="15126" max="15126" width="8.85546875" style="43" customWidth="1"/>
    <col min="15127" max="15127" width="7.28515625" style="43" customWidth="1"/>
    <col min="15128" max="15128" width="9.140625" style="43"/>
    <col min="15129" max="15129" width="9.7109375" style="43" customWidth="1"/>
    <col min="15130" max="15130" width="10" style="43" customWidth="1"/>
    <col min="15131" max="15361" width="9.140625" style="43"/>
    <col min="15362" max="15362" width="6.85546875" style="43" customWidth="1"/>
    <col min="15363" max="15363" width="29" style="43" customWidth="1"/>
    <col min="15364" max="15364" width="8.42578125" style="43" customWidth="1"/>
    <col min="15365" max="15365" width="7.5703125" style="43" customWidth="1"/>
    <col min="15366" max="15366" width="6.140625" style="43" customWidth="1"/>
    <col min="15367" max="15367" width="8.5703125" style="43" customWidth="1"/>
    <col min="15368" max="15368" width="8" style="43" customWidth="1"/>
    <col min="15369" max="15369" width="5.85546875" style="43" customWidth="1"/>
    <col min="15370" max="15370" width="8.140625" style="43" customWidth="1"/>
    <col min="15371" max="15371" width="7.42578125" style="43" customWidth="1"/>
    <col min="15372" max="15372" width="6.85546875" style="43" customWidth="1"/>
    <col min="15373" max="15373" width="8.5703125" style="43" customWidth="1"/>
    <col min="15374" max="15374" width="7.5703125" style="43" customWidth="1"/>
    <col min="15375" max="15381" width="9.7109375" style="43" customWidth="1"/>
    <col min="15382" max="15382" width="8.85546875" style="43" customWidth="1"/>
    <col min="15383" max="15383" width="7.28515625" style="43" customWidth="1"/>
    <col min="15384" max="15384" width="9.140625" style="43"/>
    <col min="15385" max="15385" width="9.7109375" style="43" customWidth="1"/>
    <col min="15386" max="15386" width="10" style="43" customWidth="1"/>
    <col min="15387" max="15617" width="9.140625" style="43"/>
    <col min="15618" max="15618" width="6.85546875" style="43" customWidth="1"/>
    <col min="15619" max="15619" width="29" style="43" customWidth="1"/>
    <col min="15620" max="15620" width="8.42578125" style="43" customWidth="1"/>
    <col min="15621" max="15621" width="7.5703125" style="43" customWidth="1"/>
    <col min="15622" max="15622" width="6.140625" style="43" customWidth="1"/>
    <col min="15623" max="15623" width="8.5703125" style="43" customWidth="1"/>
    <col min="15624" max="15624" width="8" style="43" customWidth="1"/>
    <col min="15625" max="15625" width="5.85546875" style="43" customWidth="1"/>
    <col min="15626" max="15626" width="8.140625" style="43" customWidth="1"/>
    <col min="15627" max="15627" width="7.42578125" style="43" customWidth="1"/>
    <col min="15628" max="15628" width="6.85546875" style="43" customWidth="1"/>
    <col min="15629" max="15629" width="8.5703125" style="43" customWidth="1"/>
    <col min="15630" max="15630" width="7.5703125" style="43" customWidth="1"/>
    <col min="15631" max="15637" width="9.7109375" style="43" customWidth="1"/>
    <col min="15638" max="15638" width="8.85546875" style="43" customWidth="1"/>
    <col min="15639" max="15639" width="7.28515625" style="43" customWidth="1"/>
    <col min="15640" max="15640" width="9.140625" style="43"/>
    <col min="15641" max="15641" width="9.7109375" style="43" customWidth="1"/>
    <col min="15642" max="15642" width="10" style="43" customWidth="1"/>
    <col min="15643" max="15873" width="9.140625" style="43"/>
    <col min="15874" max="15874" width="6.85546875" style="43" customWidth="1"/>
    <col min="15875" max="15875" width="29" style="43" customWidth="1"/>
    <col min="15876" max="15876" width="8.42578125" style="43" customWidth="1"/>
    <col min="15877" max="15877" width="7.5703125" style="43" customWidth="1"/>
    <col min="15878" max="15878" width="6.140625" style="43" customWidth="1"/>
    <col min="15879" max="15879" width="8.5703125" style="43" customWidth="1"/>
    <col min="15880" max="15880" width="8" style="43" customWidth="1"/>
    <col min="15881" max="15881" width="5.85546875" style="43" customWidth="1"/>
    <col min="15882" max="15882" width="8.140625" style="43" customWidth="1"/>
    <col min="15883" max="15883" width="7.42578125" style="43" customWidth="1"/>
    <col min="15884" max="15884" width="6.85546875" style="43" customWidth="1"/>
    <col min="15885" max="15885" width="8.5703125" style="43" customWidth="1"/>
    <col min="15886" max="15886" width="7.5703125" style="43" customWidth="1"/>
    <col min="15887" max="15893" width="9.7109375" style="43" customWidth="1"/>
    <col min="15894" max="15894" width="8.85546875" style="43" customWidth="1"/>
    <col min="15895" max="15895" width="7.28515625" style="43" customWidth="1"/>
    <col min="15896" max="15896" width="9.140625" style="43"/>
    <col min="15897" max="15897" width="9.7109375" style="43" customWidth="1"/>
    <col min="15898" max="15898" width="10" style="43" customWidth="1"/>
    <col min="15899" max="16129" width="9.140625" style="43"/>
    <col min="16130" max="16130" width="6.85546875" style="43" customWidth="1"/>
    <col min="16131" max="16131" width="29" style="43" customWidth="1"/>
    <col min="16132" max="16132" width="8.42578125" style="43" customWidth="1"/>
    <col min="16133" max="16133" width="7.5703125" style="43" customWidth="1"/>
    <col min="16134" max="16134" width="6.140625" style="43" customWidth="1"/>
    <col min="16135" max="16135" width="8.5703125" style="43" customWidth="1"/>
    <col min="16136" max="16136" width="8" style="43" customWidth="1"/>
    <col min="16137" max="16137" width="5.85546875" style="43" customWidth="1"/>
    <col min="16138" max="16138" width="8.140625" style="43" customWidth="1"/>
    <col min="16139" max="16139" width="7.42578125" style="43" customWidth="1"/>
    <col min="16140" max="16140" width="6.85546875" style="43" customWidth="1"/>
    <col min="16141" max="16141" width="8.5703125" style="43" customWidth="1"/>
    <col min="16142" max="16142" width="7.5703125" style="43" customWidth="1"/>
    <col min="16143" max="16149" width="9.7109375" style="43" customWidth="1"/>
    <col min="16150" max="16150" width="8.85546875" style="43" customWidth="1"/>
    <col min="16151" max="16151" width="7.28515625" style="43" customWidth="1"/>
    <col min="16152" max="16152" width="9.140625" style="43"/>
    <col min="16153" max="16153" width="9.7109375" style="43" customWidth="1"/>
    <col min="16154" max="16154" width="10" style="43" customWidth="1"/>
    <col min="16155" max="16384" width="9.140625" style="43"/>
  </cols>
  <sheetData>
    <row r="1" spans="1:28" s="98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8" s="98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8" s="98" customFormat="1" ht="21">
      <c r="A3" s="174" t="s">
        <v>30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8" ht="21.75" customHeight="1" thickBot="1">
      <c r="A4" s="180" t="s">
        <v>27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8" s="40" customFormat="1" ht="28.5" customHeight="1">
      <c r="A5" s="175" t="s">
        <v>10</v>
      </c>
      <c r="B5" s="177" t="s">
        <v>11</v>
      </c>
      <c r="C5" s="169" t="s">
        <v>3</v>
      </c>
      <c r="D5" s="170"/>
      <c r="E5" s="179"/>
      <c r="F5" s="169" t="s">
        <v>4</v>
      </c>
      <c r="G5" s="170"/>
      <c r="H5" s="179"/>
      <c r="I5" s="169" t="s">
        <v>5</v>
      </c>
      <c r="J5" s="170"/>
      <c r="K5" s="179"/>
      <c r="L5" s="169" t="s">
        <v>6</v>
      </c>
      <c r="M5" s="170"/>
      <c r="N5" s="179"/>
      <c r="O5" s="169" t="s">
        <v>7</v>
      </c>
      <c r="P5" s="170"/>
      <c r="Q5" s="179"/>
      <c r="R5" s="169" t="s">
        <v>8</v>
      </c>
      <c r="S5" s="170"/>
      <c r="T5" s="179"/>
      <c r="U5" s="169" t="s">
        <v>26</v>
      </c>
      <c r="V5" s="170"/>
      <c r="W5" s="179"/>
      <c r="X5" s="169" t="s">
        <v>9</v>
      </c>
      <c r="Y5" s="170"/>
      <c r="Z5" s="171"/>
    </row>
    <row r="6" spans="1:28" s="40" customFormat="1" ht="35.25" customHeight="1">
      <c r="A6" s="176"/>
      <c r="B6" s="178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8" s="40" customFormat="1" ht="42.75" customHeight="1">
      <c r="A7" s="64">
        <v>1</v>
      </c>
      <c r="B7" s="7" t="s">
        <v>17</v>
      </c>
      <c r="C7" s="52">
        <f>HLOOKUP(C6,[1]RCH!C4:W5,2,0)</f>
        <v>0.7056</v>
      </c>
      <c r="D7" s="52">
        <f>HLOOKUP(D6,[1]RCH!D4:X5,2,0)</f>
        <v>0.44500000000000001</v>
      </c>
      <c r="E7" s="52">
        <f>HLOOKUP(E6,[1]RCH!E4:X5,2,0)</f>
        <v>0.31</v>
      </c>
      <c r="F7" s="52">
        <f>HLOOKUP(F6,[1]RCH!F4:X5,2,0)</f>
        <v>0.61</v>
      </c>
      <c r="G7" s="52">
        <f>HLOOKUP(G6,[1]RCH!G4:X5,2,0)</f>
        <v>0.48</v>
      </c>
      <c r="H7" s="52">
        <f>HLOOKUP(H6,[1]RCH!H4:Y5,2,0)</f>
        <v>0.42</v>
      </c>
      <c r="I7" s="52">
        <f>HLOOKUP(I6,[1]RCH!I4:Z5,2,0)</f>
        <v>0.47</v>
      </c>
      <c r="J7" s="52">
        <f>HLOOKUP(J6,[1]RCH!J4:AA5,2,0)</f>
        <v>0.4</v>
      </c>
      <c r="K7" s="52">
        <f>HLOOKUP(K6,[1]RCH!K4:AB5,2,0)</f>
        <v>0.59</v>
      </c>
      <c r="L7" s="52">
        <f>HLOOKUP(L6,[1]RCH!L4:AC5,2,0)</f>
        <v>0.82</v>
      </c>
      <c r="M7" s="52">
        <f>HLOOKUP(M6,[1]RCH!M4:AD5,2,0)</f>
        <v>0.82000000000000006</v>
      </c>
      <c r="N7" s="52">
        <f>HLOOKUP(N6,[1]RCH!N4:AE5,2,0)</f>
        <v>0.41</v>
      </c>
      <c r="O7" s="52">
        <f>HLOOKUP(O6,[1]RCH!O4:AF5,2,0)</f>
        <v>0.87999999999999989</v>
      </c>
      <c r="P7" s="52">
        <f>HLOOKUP(P6,[1]RCH!P4:AG5,2,0)</f>
        <v>0.8</v>
      </c>
      <c r="Q7" s="52">
        <f>HLOOKUP(Q6,[1]RCH!Q4:AH5,2,0)</f>
        <v>0.54</v>
      </c>
      <c r="R7" s="52">
        <f>HLOOKUP(R6,[1]RCH!R4:AI5,2,0)</f>
        <v>1</v>
      </c>
      <c r="S7" s="52">
        <f>HLOOKUP(S6,[1]RCH!S4:AJ5,2,0)</f>
        <v>0.94</v>
      </c>
      <c r="T7" s="52">
        <f>HLOOKUP(T6,[1]RCH!T4:AK5,2,0)</f>
        <v>0.47</v>
      </c>
      <c r="U7" s="52">
        <f>HLOOKUP(U6,[1]RCH!U4:AL5,2,0)</f>
        <v>1.18</v>
      </c>
      <c r="V7" s="52">
        <f>HLOOKUP(V6,[1]RCH!V4:AM5,2,0)</f>
        <v>0.89</v>
      </c>
      <c r="W7" s="52">
        <f>HLOOKUP(W6,[1]RCH!W4:AN5,2,0)</f>
        <v>4.0312000000000001</v>
      </c>
      <c r="X7" s="52">
        <f>SUM(C7+F7+I7+L7+O7+R7+U7)</f>
        <v>5.6655999999999995</v>
      </c>
      <c r="Y7" s="52">
        <f t="shared" ref="Y7" si="0">SUM(D7+G7+J7+M7+P7+S7+V7)</f>
        <v>4.7750000000000004</v>
      </c>
      <c r="Z7" s="65">
        <f t="shared" ref="Z7" si="1">SUM(E7+H7+K7+N7+Q7+T7+W7)</f>
        <v>6.7711999999999994</v>
      </c>
      <c r="AA7" s="30"/>
      <c r="AB7" s="30"/>
    </row>
    <row r="8" spans="1:28" s="40" customFormat="1" ht="42.75" customHeight="1">
      <c r="A8" s="64">
        <v>2</v>
      </c>
      <c r="B8" s="7" t="s">
        <v>18</v>
      </c>
      <c r="C8" s="52">
        <f>HLOOKUP(C6,[1]Additionalities!C4:W5,2,0)</f>
        <v>0</v>
      </c>
      <c r="D8" s="52">
        <f>HLOOKUP(D6,[1]Additionalities!D4:X5,2,0)</f>
        <v>1.49</v>
      </c>
      <c r="E8" s="52">
        <f>HLOOKUP(E6,[1]Additionalities!E4:Y5,2,0)</f>
        <v>0</v>
      </c>
      <c r="F8" s="52">
        <f>HLOOKUP(F6,[1]Additionalities!F4:Z5,2,0)</f>
        <v>0.51</v>
      </c>
      <c r="G8" s="52">
        <f>HLOOKUP(G6,[1]Additionalities!G4:AA5,2,0)</f>
        <v>0.63</v>
      </c>
      <c r="H8" s="52">
        <f>HLOOKUP(H6,[1]Additionalities!H4:AB5,2,0)</f>
        <v>0.05</v>
      </c>
      <c r="I8" s="52">
        <f>HLOOKUP(I6,[1]Additionalities!I4:AC5,2,0)</f>
        <v>0.89</v>
      </c>
      <c r="J8" s="52">
        <f>HLOOKUP(J6,[1]Additionalities!J4:AD5,2,0)</f>
        <v>3.97</v>
      </c>
      <c r="K8" s="52">
        <f>HLOOKUP(K6,[1]Additionalities!K4:AE5,2,0)</f>
        <v>0.68</v>
      </c>
      <c r="L8" s="52">
        <f>HLOOKUP(L6,[1]Additionalities!L4:AF5,2,0)</f>
        <v>0.75</v>
      </c>
      <c r="M8" s="52">
        <f>HLOOKUP(M6,[1]Additionalities!M4:AG5,2,0)</f>
        <v>3.37</v>
      </c>
      <c r="N8" s="52">
        <f>HLOOKUP(N6,[1]Additionalities!N4:AH5,2,0)</f>
        <v>4.21</v>
      </c>
      <c r="O8" s="52">
        <f>HLOOKUP(O6,[1]Additionalities!O4:AI5,2,0)</f>
        <v>0.95</v>
      </c>
      <c r="P8" s="52">
        <f>HLOOKUP(P6,[1]Additionalities!P4:AJ5,2,0)</f>
        <v>1.4500000000000002</v>
      </c>
      <c r="Q8" s="52">
        <f>HLOOKUP(Q6,[1]Additionalities!Q4:AK5,2,0)</f>
        <v>8.86</v>
      </c>
      <c r="R8" s="52">
        <f>HLOOKUP(R6,[1]Additionalities!R4:AL5,2,0)</f>
        <v>1.1100000000000001</v>
      </c>
      <c r="S8" s="52">
        <f>HLOOKUP(S6,[1]Additionalities!S4:AM5,2,0)</f>
        <v>9.83</v>
      </c>
      <c r="T8" s="52">
        <f>HLOOKUP(T6,[1]Additionalities!T4:AN5,2,0)</f>
        <v>9.2199999999999989</v>
      </c>
      <c r="U8" s="52">
        <f>HLOOKUP(U6,[1]Additionalities!U4:AO5,2,0)</f>
        <v>1.46</v>
      </c>
      <c r="V8" s="52">
        <f>HLOOKUP(V6,[1]Additionalities!V4:AP5,2,0)</f>
        <v>1.46</v>
      </c>
      <c r="W8" s="52">
        <f>HLOOKUP(W6,[1]Additionalities!W4:AQ5,2,0)</f>
        <v>1.3940000000000001</v>
      </c>
      <c r="X8" s="52">
        <f t="shared" ref="X8" si="2">SUM(C8+F8+I8+L8+O8+R8+U8)</f>
        <v>5.67</v>
      </c>
      <c r="Y8" s="52">
        <f t="shared" ref="Y8" si="3">SUM(D8+G8+J8+M8+P8+S8+V8)</f>
        <v>22.200000000000003</v>
      </c>
      <c r="Z8" s="65">
        <f t="shared" ref="Z8" si="4">SUM(E8+H8+K8+N8+Q8+T8+W8)</f>
        <v>24.414000000000001</v>
      </c>
    </row>
    <row r="9" spans="1:28" s="139" customFormat="1" ht="24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8" s="139" customFormat="1" ht="24.75" customHeight="1">
      <c r="B10" s="155" t="e">
        <f>#REF!</f>
        <v>#REF!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40"/>
      <c r="N10" s="140"/>
      <c r="O10" s="147"/>
    </row>
    <row r="11" spans="1:28" s="141" customFormat="1" ht="27" customHeight="1">
      <c r="A11" s="139"/>
      <c r="B11" s="155" t="e">
        <f>#REF!</f>
        <v>#REF!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42"/>
    </row>
    <row r="12" spans="1:28" ht="18.75" customHeight="1">
      <c r="A12" s="44"/>
      <c r="B12" s="155" t="e">
        <f>#REF!</f>
        <v>#REF!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7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65" orientation="landscape" r:id="rId1"/>
    </customSheetView>
  </customSheetViews>
  <mergeCells count="15">
    <mergeCell ref="X5:Z5"/>
    <mergeCell ref="A9:H9"/>
    <mergeCell ref="A1:Z1"/>
    <mergeCell ref="A2:Z2"/>
    <mergeCell ref="A3:Z3"/>
    <mergeCell ref="A5:A6"/>
    <mergeCell ref="B5:B6"/>
    <mergeCell ref="C5:E5"/>
    <mergeCell ref="F5:H5"/>
    <mergeCell ref="I5:K5"/>
    <mergeCell ref="L5:N5"/>
    <mergeCell ref="U5:W5"/>
    <mergeCell ref="A4:Z4"/>
    <mergeCell ref="O5:Q5"/>
    <mergeCell ref="R5:T5"/>
  </mergeCells>
  <pageMargins left="0.11811023622047245" right="0.11811023622047245" top="0.55118110236220474" bottom="0.35433070866141736" header="0.31496062992125984" footer="0.31496062992125984"/>
  <pageSetup paperSize="9" scale="6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5.85546875" style="43" customWidth="1"/>
    <col min="2" max="2" width="14.7109375" style="43" customWidth="1"/>
    <col min="3" max="3" width="10.42578125" style="43" bestFit="1" customWidth="1"/>
    <col min="4" max="4" width="7.7109375" style="43" customWidth="1"/>
    <col min="5" max="5" width="9.140625" style="43"/>
    <col min="6" max="6" width="10.42578125" style="43" bestFit="1" customWidth="1"/>
    <col min="7" max="8" width="9.140625" style="43"/>
    <col min="9" max="9" width="10.42578125" style="43" bestFit="1" customWidth="1"/>
    <col min="10" max="11" width="9.140625" style="43"/>
    <col min="12" max="12" width="10.42578125" style="43" bestFit="1" customWidth="1"/>
    <col min="13" max="14" width="9.140625" style="43"/>
    <col min="15" max="15" width="10.42578125" style="43" bestFit="1" customWidth="1"/>
    <col min="16" max="17" width="9.140625" style="43" customWidth="1"/>
    <col min="18" max="18" width="10.42578125" style="43" bestFit="1" customWidth="1"/>
    <col min="19" max="19" width="9.140625" style="43" customWidth="1"/>
    <col min="20" max="23" width="10" style="43" customWidth="1"/>
    <col min="24" max="24" width="11" style="43" customWidth="1"/>
    <col min="25" max="257" width="9.140625" style="43"/>
    <col min="258" max="258" width="5.85546875" style="43" customWidth="1"/>
    <col min="259" max="259" width="14.7109375" style="43" customWidth="1"/>
    <col min="260" max="260" width="8.5703125" style="43" customWidth="1"/>
    <col min="261" max="261" width="7.7109375" style="43" customWidth="1"/>
    <col min="262" max="271" width="9.140625" style="43"/>
    <col min="272" max="276" width="9.140625" style="43" customWidth="1"/>
    <col min="277" max="277" width="10" style="43" customWidth="1"/>
    <col min="278" max="280" width="9.140625" style="43"/>
    <col min="281" max="281" width="10" style="43" customWidth="1"/>
    <col min="282" max="282" width="11" style="43" customWidth="1"/>
    <col min="283" max="513" width="9.140625" style="43"/>
    <col min="514" max="514" width="5.85546875" style="43" customWidth="1"/>
    <col min="515" max="515" width="14.7109375" style="43" customWidth="1"/>
    <col min="516" max="516" width="8.5703125" style="43" customWidth="1"/>
    <col min="517" max="517" width="7.7109375" style="43" customWidth="1"/>
    <col min="518" max="527" width="9.140625" style="43"/>
    <col min="528" max="532" width="9.140625" style="43" customWidth="1"/>
    <col min="533" max="533" width="10" style="43" customWidth="1"/>
    <col min="534" max="536" width="9.140625" style="43"/>
    <col min="537" max="537" width="10" style="43" customWidth="1"/>
    <col min="538" max="538" width="11" style="43" customWidth="1"/>
    <col min="539" max="769" width="9.140625" style="43"/>
    <col min="770" max="770" width="5.85546875" style="43" customWidth="1"/>
    <col min="771" max="771" width="14.7109375" style="43" customWidth="1"/>
    <col min="772" max="772" width="8.5703125" style="43" customWidth="1"/>
    <col min="773" max="773" width="7.7109375" style="43" customWidth="1"/>
    <col min="774" max="783" width="9.140625" style="43"/>
    <col min="784" max="788" width="9.140625" style="43" customWidth="1"/>
    <col min="789" max="789" width="10" style="43" customWidth="1"/>
    <col min="790" max="792" width="9.140625" style="43"/>
    <col min="793" max="793" width="10" style="43" customWidth="1"/>
    <col min="794" max="794" width="11" style="43" customWidth="1"/>
    <col min="795" max="1025" width="9.140625" style="43"/>
    <col min="1026" max="1026" width="5.85546875" style="43" customWidth="1"/>
    <col min="1027" max="1027" width="14.7109375" style="43" customWidth="1"/>
    <col min="1028" max="1028" width="8.5703125" style="43" customWidth="1"/>
    <col min="1029" max="1029" width="7.7109375" style="43" customWidth="1"/>
    <col min="1030" max="1039" width="9.140625" style="43"/>
    <col min="1040" max="1044" width="9.140625" style="43" customWidth="1"/>
    <col min="1045" max="1045" width="10" style="43" customWidth="1"/>
    <col min="1046" max="1048" width="9.140625" style="43"/>
    <col min="1049" max="1049" width="10" style="43" customWidth="1"/>
    <col min="1050" max="1050" width="11" style="43" customWidth="1"/>
    <col min="1051" max="1281" width="9.140625" style="43"/>
    <col min="1282" max="1282" width="5.85546875" style="43" customWidth="1"/>
    <col min="1283" max="1283" width="14.7109375" style="43" customWidth="1"/>
    <col min="1284" max="1284" width="8.5703125" style="43" customWidth="1"/>
    <col min="1285" max="1285" width="7.7109375" style="43" customWidth="1"/>
    <col min="1286" max="1295" width="9.140625" style="43"/>
    <col min="1296" max="1300" width="9.140625" style="43" customWidth="1"/>
    <col min="1301" max="1301" width="10" style="43" customWidth="1"/>
    <col min="1302" max="1304" width="9.140625" style="43"/>
    <col min="1305" max="1305" width="10" style="43" customWidth="1"/>
    <col min="1306" max="1306" width="11" style="43" customWidth="1"/>
    <col min="1307" max="1537" width="9.140625" style="43"/>
    <col min="1538" max="1538" width="5.85546875" style="43" customWidth="1"/>
    <col min="1539" max="1539" width="14.7109375" style="43" customWidth="1"/>
    <col min="1540" max="1540" width="8.5703125" style="43" customWidth="1"/>
    <col min="1541" max="1541" width="7.7109375" style="43" customWidth="1"/>
    <col min="1542" max="1551" width="9.140625" style="43"/>
    <col min="1552" max="1556" width="9.140625" style="43" customWidth="1"/>
    <col min="1557" max="1557" width="10" style="43" customWidth="1"/>
    <col min="1558" max="1560" width="9.140625" style="43"/>
    <col min="1561" max="1561" width="10" style="43" customWidth="1"/>
    <col min="1562" max="1562" width="11" style="43" customWidth="1"/>
    <col min="1563" max="1793" width="9.140625" style="43"/>
    <col min="1794" max="1794" width="5.85546875" style="43" customWidth="1"/>
    <col min="1795" max="1795" width="14.7109375" style="43" customWidth="1"/>
    <col min="1796" max="1796" width="8.5703125" style="43" customWidth="1"/>
    <col min="1797" max="1797" width="7.7109375" style="43" customWidth="1"/>
    <col min="1798" max="1807" width="9.140625" style="43"/>
    <col min="1808" max="1812" width="9.140625" style="43" customWidth="1"/>
    <col min="1813" max="1813" width="10" style="43" customWidth="1"/>
    <col min="1814" max="1816" width="9.140625" style="43"/>
    <col min="1817" max="1817" width="10" style="43" customWidth="1"/>
    <col min="1818" max="1818" width="11" style="43" customWidth="1"/>
    <col min="1819" max="2049" width="9.140625" style="43"/>
    <col min="2050" max="2050" width="5.85546875" style="43" customWidth="1"/>
    <col min="2051" max="2051" width="14.7109375" style="43" customWidth="1"/>
    <col min="2052" max="2052" width="8.5703125" style="43" customWidth="1"/>
    <col min="2053" max="2053" width="7.7109375" style="43" customWidth="1"/>
    <col min="2054" max="2063" width="9.140625" style="43"/>
    <col min="2064" max="2068" width="9.140625" style="43" customWidth="1"/>
    <col min="2069" max="2069" width="10" style="43" customWidth="1"/>
    <col min="2070" max="2072" width="9.140625" style="43"/>
    <col min="2073" max="2073" width="10" style="43" customWidth="1"/>
    <col min="2074" max="2074" width="11" style="43" customWidth="1"/>
    <col min="2075" max="2305" width="9.140625" style="43"/>
    <col min="2306" max="2306" width="5.85546875" style="43" customWidth="1"/>
    <col min="2307" max="2307" width="14.7109375" style="43" customWidth="1"/>
    <col min="2308" max="2308" width="8.5703125" style="43" customWidth="1"/>
    <col min="2309" max="2309" width="7.7109375" style="43" customWidth="1"/>
    <col min="2310" max="2319" width="9.140625" style="43"/>
    <col min="2320" max="2324" width="9.140625" style="43" customWidth="1"/>
    <col min="2325" max="2325" width="10" style="43" customWidth="1"/>
    <col min="2326" max="2328" width="9.140625" style="43"/>
    <col min="2329" max="2329" width="10" style="43" customWidth="1"/>
    <col min="2330" max="2330" width="11" style="43" customWidth="1"/>
    <col min="2331" max="2561" width="9.140625" style="43"/>
    <col min="2562" max="2562" width="5.85546875" style="43" customWidth="1"/>
    <col min="2563" max="2563" width="14.7109375" style="43" customWidth="1"/>
    <col min="2564" max="2564" width="8.5703125" style="43" customWidth="1"/>
    <col min="2565" max="2565" width="7.7109375" style="43" customWidth="1"/>
    <col min="2566" max="2575" width="9.140625" style="43"/>
    <col min="2576" max="2580" width="9.140625" style="43" customWidth="1"/>
    <col min="2581" max="2581" width="10" style="43" customWidth="1"/>
    <col min="2582" max="2584" width="9.140625" style="43"/>
    <col min="2585" max="2585" width="10" style="43" customWidth="1"/>
    <col min="2586" max="2586" width="11" style="43" customWidth="1"/>
    <col min="2587" max="2817" width="9.140625" style="43"/>
    <col min="2818" max="2818" width="5.85546875" style="43" customWidth="1"/>
    <col min="2819" max="2819" width="14.7109375" style="43" customWidth="1"/>
    <col min="2820" max="2820" width="8.5703125" style="43" customWidth="1"/>
    <col min="2821" max="2821" width="7.7109375" style="43" customWidth="1"/>
    <col min="2822" max="2831" width="9.140625" style="43"/>
    <col min="2832" max="2836" width="9.140625" style="43" customWidth="1"/>
    <col min="2837" max="2837" width="10" style="43" customWidth="1"/>
    <col min="2838" max="2840" width="9.140625" style="43"/>
    <col min="2841" max="2841" width="10" style="43" customWidth="1"/>
    <col min="2842" max="2842" width="11" style="43" customWidth="1"/>
    <col min="2843" max="3073" width="9.140625" style="43"/>
    <col min="3074" max="3074" width="5.85546875" style="43" customWidth="1"/>
    <col min="3075" max="3075" width="14.7109375" style="43" customWidth="1"/>
    <col min="3076" max="3076" width="8.5703125" style="43" customWidth="1"/>
    <col min="3077" max="3077" width="7.7109375" style="43" customWidth="1"/>
    <col min="3078" max="3087" width="9.140625" style="43"/>
    <col min="3088" max="3092" width="9.140625" style="43" customWidth="1"/>
    <col min="3093" max="3093" width="10" style="43" customWidth="1"/>
    <col min="3094" max="3096" width="9.140625" style="43"/>
    <col min="3097" max="3097" width="10" style="43" customWidth="1"/>
    <col min="3098" max="3098" width="11" style="43" customWidth="1"/>
    <col min="3099" max="3329" width="9.140625" style="43"/>
    <col min="3330" max="3330" width="5.85546875" style="43" customWidth="1"/>
    <col min="3331" max="3331" width="14.7109375" style="43" customWidth="1"/>
    <col min="3332" max="3332" width="8.5703125" style="43" customWidth="1"/>
    <col min="3333" max="3333" width="7.7109375" style="43" customWidth="1"/>
    <col min="3334" max="3343" width="9.140625" style="43"/>
    <col min="3344" max="3348" width="9.140625" style="43" customWidth="1"/>
    <col min="3349" max="3349" width="10" style="43" customWidth="1"/>
    <col min="3350" max="3352" width="9.140625" style="43"/>
    <col min="3353" max="3353" width="10" style="43" customWidth="1"/>
    <col min="3354" max="3354" width="11" style="43" customWidth="1"/>
    <col min="3355" max="3585" width="9.140625" style="43"/>
    <col min="3586" max="3586" width="5.85546875" style="43" customWidth="1"/>
    <col min="3587" max="3587" width="14.7109375" style="43" customWidth="1"/>
    <col min="3588" max="3588" width="8.5703125" style="43" customWidth="1"/>
    <col min="3589" max="3589" width="7.7109375" style="43" customWidth="1"/>
    <col min="3590" max="3599" width="9.140625" style="43"/>
    <col min="3600" max="3604" width="9.140625" style="43" customWidth="1"/>
    <col min="3605" max="3605" width="10" style="43" customWidth="1"/>
    <col min="3606" max="3608" width="9.140625" style="43"/>
    <col min="3609" max="3609" width="10" style="43" customWidth="1"/>
    <col min="3610" max="3610" width="11" style="43" customWidth="1"/>
    <col min="3611" max="3841" width="9.140625" style="43"/>
    <col min="3842" max="3842" width="5.85546875" style="43" customWidth="1"/>
    <col min="3843" max="3843" width="14.7109375" style="43" customWidth="1"/>
    <col min="3844" max="3844" width="8.5703125" style="43" customWidth="1"/>
    <col min="3845" max="3845" width="7.7109375" style="43" customWidth="1"/>
    <col min="3846" max="3855" width="9.140625" style="43"/>
    <col min="3856" max="3860" width="9.140625" style="43" customWidth="1"/>
    <col min="3861" max="3861" width="10" style="43" customWidth="1"/>
    <col min="3862" max="3864" width="9.140625" style="43"/>
    <col min="3865" max="3865" width="10" style="43" customWidth="1"/>
    <col min="3866" max="3866" width="11" style="43" customWidth="1"/>
    <col min="3867" max="4097" width="9.140625" style="43"/>
    <col min="4098" max="4098" width="5.85546875" style="43" customWidth="1"/>
    <col min="4099" max="4099" width="14.7109375" style="43" customWidth="1"/>
    <col min="4100" max="4100" width="8.5703125" style="43" customWidth="1"/>
    <col min="4101" max="4101" width="7.7109375" style="43" customWidth="1"/>
    <col min="4102" max="4111" width="9.140625" style="43"/>
    <col min="4112" max="4116" width="9.140625" style="43" customWidth="1"/>
    <col min="4117" max="4117" width="10" style="43" customWidth="1"/>
    <col min="4118" max="4120" width="9.140625" style="43"/>
    <col min="4121" max="4121" width="10" style="43" customWidth="1"/>
    <col min="4122" max="4122" width="11" style="43" customWidth="1"/>
    <col min="4123" max="4353" width="9.140625" style="43"/>
    <col min="4354" max="4354" width="5.85546875" style="43" customWidth="1"/>
    <col min="4355" max="4355" width="14.7109375" style="43" customWidth="1"/>
    <col min="4356" max="4356" width="8.5703125" style="43" customWidth="1"/>
    <col min="4357" max="4357" width="7.7109375" style="43" customWidth="1"/>
    <col min="4358" max="4367" width="9.140625" style="43"/>
    <col min="4368" max="4372" width="9.140625" style="43" customWidth="1"/>
    <col min="4373" max="4373" width="10" style="43" customWidth="1"/>
    <col min="4374" max="4376" width="9.140625" style="43"/>
    <col min="4377" max="4377" width="10" style="43" customWidth="1"/>
    <col min="4378" max="4378" width="11" style="43" customWidth="1"/>
    <col min="4379" max="4609" width="9.140625" style="43"/>
    <col min="4610" max="4610" width="5.85546875" style="43" customWidth="1"/>
    <col min="4611" max="4611" width="14.7109375" style="43" customWidth="1"/>
    <col min="4612" max="4612" width="8.5703125" style="43" customWidth="1"/>
    <col min="4613" max="4613" width="7.7109375" style="43" customWidth="1"/>
    <col min="4614" max="4623" width="9.140625" style="43"/>
    <col min="4624" max="4628" width="9.140625" style="43" customWidth="1"/>
    <col min="4629" max="4629" width="10" style="43" customWidth="1"/>
    <col min="4630" max="4632" width="9.140625" style="43"/>
    <col min="4633" max="4633" width="10" style="43" customWidth="1"/>
    <col min="4634" max="4634" width="11" style="43" customWidth="1"/>
    <col min="4635" max="4865" width="9.140625" style="43"/>
    <col min="4866" max="4866" width="5.85546875" style="43" customWidth="1"/>
    <col min="4867" max="4867" width="14.7109375" style="43" customWidth="1"/>
    <col min="4868" max="4868" width="8.5703125" style="43" customWidth="1"/>
    <col min="4869" max="4869" width="7.7109375" style="43" customWidth="1"/>
    <col min="4870" max="4879" width="9.140625" style="43"/>
    <col min="4880" max="4884" width="9.140625" style="43" customWidth="1"/>
    <col min="4885" max="4885" width="10" style="43" customWidth="1"/>
    <col min="4886" max="4888" width="9.140625" style="43"/>
    <col min="4889" max="4889" width="10" style="43" customWidth="1"/>
    <col min="4890" max="4890" width="11" style="43" customWidth="1"/>
    <col min="4891" max="5121" width="9.140625" style="43"/>
    <col min="5122" max="5122" width="5.85546875" style="43" customWidth="1"/>
    <col min="5123" max="5123" width="14.7109375" style="43" customWidth="1"/>
    <col min="5124" max="5124" width="8.5703125" style="43" customWidth="1"/>
    <col min="5125" max="5125" width="7.7109375" style="43" customWidth="1"/>
    <col min="5126" max="5135" width="9.140625" style="43"/>
    <col min="5136" max="5140" width="9.140625" style="43" customWidth="1"/>
    <col min="5141" max="5141" width="10" style="43" customWidth="1"/>
    <col min="5142" max="5144" width="9.140625" style="43"/>
    <col min="5145" max="5145" width="10" style="43" customWidth="1"/>
    <col min="5146" max="5146" width="11" style="43" customWidth="1"/>
    <col min="5147" max="5377" width="9.140625" style="43"/>
    <col min="5378" max="5378" width="5.85546875" style="43" customWidth="1"/>
    <col min="5379" max="5379" width="14.7109375" style="43" customWidth="1"/>
    <col min="5380" max="5380" width="8.5703125" style="43" customWidth="1"/>
    <col min="5381" max="5381" width="7.7109375" style="43" customWidth="1"/>
    <col min="5382" max="5391" width="9.140625" style="43"/>
    <col min="5392" max="5396" width="9.140625" style="43" customWidth="1"/>
    <col min="5397" max="5397" width="10" style="43" customWidth="1"/>
    <col min="5398" max="5400" width="9.140625" style="43"/>
    <col min="5401" max="5401" width="10" style="43" customWidth="1"/>
    <col min="5402" max="5402" width="11" style="43" customWidth="1"/>
    <col min="5403" max="5633" width="9.140625" style="43"/>
    <col min="5634" max="5634" width="5.85546875" style="43" customWidth="1"/>
    <col min="5635" max="5635" width="14.7109375" style="43" customWidth="1"/>
    <col min="5636" max="5636" width="8.5703125" style="43" customWidth="1"/>
    <col min="5637" max="5637" width="7.7109375" style="43" customWidth="1"/>
    <col min="5638" max="5647" width="9.140625" style="43"/>
    <col min="5648" max="5652" width="9.140625" style="43" customWidth="1"/>
    <col min="5653" max="5653" width="10" style="43" customWidth="1"/>
    <col min="5654" max="5656" width="9.140625" style="43"/>
    <col min="5657" max="5657" width="10" style="43" customWidth="1"/>
    <col min="5658" max="5658" width="11" style="43" customWidth="1"/>
    <col min="5659" max="5889" width="9.140625" style="43"/>
    <col min="5890" max="5890" width="5.85546875" style="43" customWidth="1"/>
    <col min="5891" max="5891" width="14.7109375" style="43" customWidth="1"/>
    <col min="5892" max="5892" width="8.5703125" style="43" customWidth="1"/>
    <col min="5893" max="5893" width="7.7109375" style="43" customWidth="1"/>
    <col min="5894" max="5903" width="9.140625" style="43"/>
    <col min="5904" max="5908" width="9.140625" style="43" customWidth="1"/>
    <col min="5909" max="5909" width="10" style="43" customWidth="1"/>
    <col min="5910" max="5912" width="9.140625" style="43"/>
    <col min="5913" max="5913" width="10" style="43" customWidth="1"/>
    <col min="5914" max="5914" width="11" style="43" customWidth="1"/>
    <col min="5915" max="6145" width="9.140625" style="43"/>
    <col min="6146" max="6146" width="5.85546875" style="43" customWidth="1"/>
    <col min="6147" max="6147" width="14.7109375" style="43" customWidth="1"/>
    <col min="6148" max="6148" width="8.5703125" style="43" customWidth="1"/>
    <col min="6149" max="6149" width="7.7109375" style="43" customWidth="1"/>
    <col min="6150" max="6159" width="9.140625" style="43"/>
    <col min="6160" max="6164" width="9.140625" style="43" customWidth="1"/>
    <col min="6165" max="6165" width="10" style="43" customWidth="1"/>
    <col min="6166" max="6168" width="9.140625" style="43"/>
    <col min="6169" max="6169" width="10" style="43" customWidth="1"/>
    <col min="6170" max="6170" width="11" style="43" customWidth="1"/>
    <col min="6171" max="6401" width="9.140625" style="43"/>
    <col min="6402" max="6402" width="5.85546875" style="43" customWidth="1"/>
    <col min="6403" max="6403" width="14.7109375" style="43" customWidth="1"/>
    <col min="6404" max="6404" width="8.5703125" style="43" customWidth="1"/>
    <col min="6405" max="6405" width="7.7109375" style="43" customWidth="1"/>
    <col min="6406" max="6415" width="9.140625" style="43"/>
    <col min="6416" max="6420" width="9.140625" style="43" customWidth="1"/>
    <col min="6421" max="6421" width="10" style="43" customWidth="1"/>
    <col min="6422" max="6424" width="9.140625" style="43"/>
    <col min="6425" max="6425" width="10" style="43" customWidth="1"/>
    <col min="6426" max="6426" width="11" style="43" customWidth="1"/>
    <col min="6427" max="6657" width="9.140625" style="43"/>
    <col min="6658" max="6658" width="5.85546875" style="43" customWidth="1"/>
    <col min="6659" max="6659" width="14.7109375" style="43" customWidth="1"/>
    <col min="6660" max="6660" width="8.5703125" style="43" customWidth="1"/>
    <col min="6661" max="6661" width="7.7109375" style="43" customWidth="1"/>
    <col min="6662" max="6671" width="9.140625" style="43"/>
    <col min="6672" max="6676" width="9.140625" style="43" customWidth="1"/>
    <col min="6677" max="6677" width="10" style="43" customWidth="1"/>
    <col min="6678" max="6680" width="9.140625" style="43"/>
    <col min="6681" max="6681" width="10" style="43" customWidth="1"/>
    <col min="6682" max="6682" width="11" style="43" customWidth="1"/>
    <col min="6683" max="6913" width="9.140625" style="43"/>
    <col min="6914" max="6914" width="5.85546875" style="43" customWidth="1"/>
    <col min="6915" max="6915" width="14.7109375" style="43" customWidth="1"/>
    <col min="6916" max="6916" width="8.5703125" style="43" customWidth="1"/>
    <col min="6917" max="6917" width="7.7109375" style="43" customWidth="1"/>
    <col min="6918" max="6927" width="9.140625" style="43"/>
    <col min="6928" max="6932" width="9.140625" style="43" customWidth="1"/>
    <col min="6933" max="6933" width="10" style="43" customWidth="1"/>
    <col min="6934" max="6936" width="9.140625" style="43"/>
    <col min="6937" max="6937" width="10" style="43" customWidth="1"/>
    <col min="6938" max="6938" width="11" style="43" customWidth="1"/>
    <col min="6939" max="7169" width="9.140625" style="43"/>
    <col min="7170" max="7170" width="5.85546875" style="43" customWidth="1"/>
    <col min="7171" max="7171" width="14.7109375" style="43" customWidth="1"/>
    <col min="7172" max="7172" width="8.5703125" style="43" customWidth="1"/>
    <col min="7173" max="7173" width="7.7109375" style="43" customWidth="1"/>
    <col min="7174" max="7183" width="9.140625" style="43"/>
    <col min="7184" max="7188" width="9.140625" style="43" customWidth="1"/>
    <col min="7189" max="7189" width="10" style="43" customWidth="1"/>
    <col min="7190" max="7192" width="9.140625" style="43"/>
    <col min="7193" max="7193" width="10" style="43" customWidth="1"/>
    <col min="7194" max="7194" width="11" style="43" customWidth="1"/>
    <col min="7195" max="7425" width="9.140625" style="43"/>
    <col min="7426" max="7426" width="5.85546875" style="43" customWidth="1"/>
    <col min="7427" max="7427" width="14.7109375" style="43" customWidth="1"/>
    <col min="7428" max="7428" width="8.5703125" style="43" customWidth="1"/>
    <col min="7429" max="7429" width="7.7109375" style="43" customWidth="1"/>
    <col min="7430" max="7439" width="9.140625" style="43"/>
    <col min="7440" max="7444" width="9.140625" style="43" customWidth="1"/>
    <col min="7445" max="7445" width="10" style="43" customWidth="1"/>
    <col min="7446" max="7448" width="9.140625" style="43"/>
    <col min="7449" max="7449" width="10" style="43" customWidth="1"/>
    <col min="7450" max="7450" width="11" style="43" customWidth="1"/>
    <col min="7451" max="7681" width="9.140625" style="43"/>
    <col min="7682" max="7682" width="5.85546875" style="43" customWidth="1"/>
    <col min="7683" max="7683" width="14.7109375" style="43" customWidth="1"/>
    <col min="7684" max="7684" width="8.5703125" style="43" customWidth="1"/>
    <col min="7685" max="7685" width="7.7109375" style="43" customWidth="1"/>
    <col min="7686" max="7695" width="9.140625" style="43"/>
    <col min="7696" max="7700" width="9.140625" style="43" customWidth="1"/>
    <col min="7701" max="7701" width="10" style="43" customWidth="1"/>
    <col min="7702" max="7704" width="9.140625" style="43"/>
    <col min="7705" max="7705" width="10" style="43" customWidth="1"/>
    <col min="7706" max="7706" width="11" style="43" customWidth="1"/>
    <col min="7707" max="7937" width="9.140625" style="43"/>
    <col min="7938" max="7938" width="5.85546875" style="43" customWidth="1"/>
    <col min="7939" max="7939" width="14.7109375" style="43" customWidth="1"/>
    <col min="7940" max="7940" width="8.5703125" style="43" customWidth="1"/>
    <col min="7941" max="7941" width="7.7109375" style="43" customWidth="1"/>
    <col min="7942" max="7951" width="9.140625" style="43"/>
    <col min="7952" max="7956" width="9.140625" style="43" customWidth="1"/>
    <col min="7957" max="7957" width="10" style="43" customWidth="1"/>
    <col min="7958" max="7960" width="9.140625" style="43"/>
    <col min="7961" max="7961" width="10" style="43" customWidth="1"/>
    <col min="7962" max="7962" width="11" style="43" customWidth="1"/>
    <col min="7963" max="8193" width="9.140625" style="43"/>
    <col min="8194" max="8194" width="5.85546875" style="43" customWidth="1"/>
    <col min="8195" max="8195" width="14.7109375" style="43" customWidth="1"/>
    <col min="8196" max="8196" width="8.5703125" style="43" customWidth="1"/>
    <col min="8197" max="8197" width="7.7109375" style="43" customWidth="1"/>
    <col min="8198" max="8207" width="9.140625" style="43"/>
    <col min="8208" max="8212" width="9.140625" style="43" customWidth="1"/>
    <col min="8213" max="8213" width="10" style="43" customWidth="1"/>
    <col min="8214" max="8216" width="9.140625" style="43"/>
    <col min="8217" max="8217" width="10" style="43" customWidth="1"/>
    <col min="8218" max="8218" width="11" style="43" customWidth="1"/>
    <col min="8219" max="8449" width="9.140625" style="43"/>
    <col min="8450" max="8450" width="5.85546875" style="43" customWidth="1"/>
    <col min="8451" max="8451" width="14.7109375" style="43" customWidth="1"/>
    <col min="8452" max="8452" width="8.5703125" style="43" customWidth="1"/>
    <col min="8453" max="8453" width="7.7109375" style="43" customWidth="1"/>
    <col min="8454" max="8463" width="9.140625" style="43"/>
    <col min="8464" max="8468" width="9.140625" style="43" customWidth="1"/>
    <col min="8469" max="8469" width="10" style="43" customWidth="1"/>
    <col min="8470" max="8472" width="9.140625" style="43"/>
    <col min="8473" max="8473" width="10" style="43" customWidth="1"/>
    <col min="8474" max="8474" width="11" style="43" customWidth="1"/>
    <col min="8475" max="8705" width="9.140625" style="43"/>
    <col min="8706" max="8706" width="5.85546875" style="43" customWidth="1"/>
    <col min="8707" max="8707" width="14.7109375" style="43" customWidth="1"/>
    <col min="8708" max="8708" width="8.5703125" style="43" customWidth="1"/>
    <col min="8709" max="8709" width="7.7109375" style="43" customWidth="1"/>
    <col min="8710" max="8719" width="9.140625" style="43"/>
    <col min="8720" max="8724" width="9.140625" style="43" customWidth="1"/>
    <col min="8725" max="8725" width="10" style="43" customWidth="1"/>
    <col min="8726" max="8728" width="9.140625" style="43"/>
    <col min="8729" max="8729" width="10" style="43" customWidth="1"/>
    <col min="8730" max="8730" width="11" style="43" customWidth="1"/>
    <col min="8731" max="8961" width="9.140625" style="43"/>
    <col min="8962" max="8962" width="5.85546875" style="43" customWidth="1"/>
    <col min="8963" max="8963" width="14.7109375" style="43" customWidth="1"/>
    <col min="8964" max="8964" width="8.5703125" style="43" customWidth="1"/>
    <col min="8965" max="8965" width="7.7109375" style="43" customWidth="1"/>
    <col min="8966" max="8975" width="9.140625" style="43"/>
    <col min="8976" max="8980" width="9.140625" style="43" customWidth="1"/>
    <col min="8981" max="8981" width="10" style="43" customWidth="1"/>
    <col min="8982" max="8984" width="9.140625" style="43"/>
    <col min="8985" max="8985" width="10" style="43" customWidth="1"/>
    <col min="8986" max="8986" width="11" style="43" customWidth="1"/>
    <col min="8987" max="9217" width="9.140625" style="43"/>
    <col min="9218" max="9218" width="5.85546875" style="43" customWidth="1"/>
    <col min="9219" max="9219" width="14.7109375" style="43" customWidth="1"/>
    <col min="9220" max="9220" width="8.5703125" style="43" customWidth="1"/>
    <col min="9221" max="9221" width="7.7109375" style="43" customWidth="1"/>
    <col min="9222" max="9231" width="9.140625" style="43"/>
    <col min="9232" max="9236" width="9.140625" style="43" customWidth="1"/>
    <col min="9237" max="9237" width="10" style="43" customWidth="1"/>
    <col min="9238" max="9240" width="9.140625" style="43"/>
    <col min="9241" max="9241" width="10" style="43" customWidth="1"/>
    <col min="9242" max="9242" width="11" style="43" customWidth="1"/>
    <col min="9243" max="9473" width="9.140625" style="43"/>
    <col min="9474" max="9474" width="5.85546875" style="43" customWidth="1"/>
    <col min="9475" max="9475" width="14.7109375" style="43" customWidth="1"/>
    <col min="9476" max="9476" width="8.5703125" style="43" customWidth="1"/>
    <col min="9477" max="9477" width="7.7109375" style="43" customWidth="1"/>
    <col min="9478" max="9487" width="9.140625" style="43"/>
    <col min="9488" max="9492" width="9.140625" style="43" customWidth="1"/>
    <col min="9493" max="9493" width="10" style="43" customWidth="1"/>
    <col min="9494" max="9496" width="9.140625" style="43"/>
    <col min="9497" max="9497" width="10" style="43" customWidth="1"/>
    <col min="9498" max="9498" width="11" style="43" customWidth="1"/>
    <col min="9499" max="9729" width="9.140625" style="43"/>
    <col min="9730" max="9730" width="5.85546875" style="43" customWidth="1"/>
    <col min="9731" max="9731" width="14.7109375" style="43" customWidth="1"/>
    <col min="9732" max="9732" width="8.5703125" style="43" customWidth="1"/>
    <col min="9733" max="9733" width="7.7109375" style="43" customWidth="1"/>
    <col min="9734" max="9743" width="9.140625" style="43"/>
    <col min="9744" max="9748" width="9.140625" style="43" customWidth="1"/>
    <col min="9749" max="9749" width="10" style="43" customWidth="1"/>
    <col min="9750" max="9752" width="9.140625" style="43"/>
    <col min="9753" max="9753" width="10" style="43" customWidth="1"/>
    <col min="9754" max="9754" width="11" style="43" customWidth="1"/>
    <col min="9755" max="9985" width="9.140625" style="43"/>
    <col min="9986" max="9986" width="5.85546875" style="43" customWidth="1"/>
    <col min="9987" max="9987" width="14.7109375" style="43" customWidth="1"/>
    <col min="9988" max="9988" width="8.5703125" style="43" customWidth="1"/>
    <col min="9989" max="9989" width="7.7109375" style="43" customWidth="1"/>
    <col min="9990" max="9999" width="9.140625" style="43"/>
    <col min="10000" max="10004" width="9.140625" style="43" customWidth="1"/>
    <col min="10005" max="10005" width="10" style="43" customWidth="1"/>
    <col min="10006" max="10008" width="9.140625" style="43"/>
    <col min="10009" max="10009" width="10" style="43" customWidth="1"/>
    <col min="10010" max="10010" width="11" style="43" customWidth="1"/>
    <col min="10011" max="10241" width="9.140625" style="43"/>
    <col min="10242" max="10242" width="5.85546875" style="43" customWidth="1"/>
    <col min="10243" max="10243" width="14.7109375" style="43" customWidth="1"/>
    <col min="10244" max="10244" width="8.5703125" style="43" customWidth="1"/>
    <col min="10245" max="10245" width="7.7109375" style="43" customWidth="1"/>
    <col min="10246" max="10255" width="9.140625" style="43"/>
    <col min="10256" max="10260" width="9.140625" style="43" customWidth="1"/>
    <col min="10261" max="10261" width="10" style="43" customWidth="1"/>
    <col min="10262" max="10264" width="9.140625" style="43"/>
    <col min="10265" max="10265" width="10" style="43" customWidth="1"/>
    <col min="10266" max="10266" width="11" style="43" customWidth="1"/>
    <col min="10267" max="10497" width="9.140625" style="43"/>
    <col min="10498" max="10498" width="5.85546875" style="43" customWidth="1"/>
    <col min="10499" max="10499" width="14.7109375" style="43" customWidth="1"/>
    <col min="10500" max="10500" width="8.5703125" style="43" customWidth="1"/>
    <col min="10501" max="10501" width="7.7109375" style="43" customWidth="1"/>
    <col min="10502" max="10511" width="9.140625" style="43"/>
    <col min="10512" max="10516" width="9.140625" style="43" customWidth="1"/>
    <col min="10517" max="10517" width="10" style="43" customWidth="1"/>
    <col min="10518" max="10520" width="9.140625" style="43"/>
    <col min="10521" max="10521" width="10" style="43" customWidth="1"/>
    <col min="10522" max="10522" width="11" style="43" customWidth="1"/>
    <col min="10523" max="10753" width="9.140625" style="43"/>
    <col min="10754" max="10754" width="5.85546875" style="43" customWidth="1"/>
    <col min="10755" max="10755" width="14.7109375" style="43" customWidth="1"/>
    <col min="10756" max="10756" width="8.5703125" style="43" customWidth="1"/>
    <col min="10757" max="10757" width="7.7109375" style="43" customWidth="1"/>
    <col min="10758" max="10767" width="9.140625" style="43"/>
    <col min="10768" max="10772" width="9.140625" style="43" customWidth="1"/>
    <col min="10773" max="10773" width="10" style="43" customWidth="1"/>
    <col min="10774" max="10776" width="9.140625" style="43"/>
    <col min="10777" max="10777" width="10" style="43" customWidth="1"/>
    <col min="10778" max="10778" width="11" style="43" customWidth="1"/>
    <col min="10779" max="11009" width="9.140625" style="43"/>
    <col min="11010" max="11010" width="5.85546875" style="43" customWidth="1"/>
    <col min="11011" max="11011" width="14.7109375" style="43" customWidth="1"/>
    <col min="11012" max="11012" width="8.5703125" style="43" customWidth="1"/>
    <col min="11013" max="11013" width="7.7109375" style="43" customWidth="1"/>
    <col min="11014" max="11023" width="9.140625" style="43"/>
    <col min="11024" max="11028" width="9.140625" style="43" customWidth="1"/>
    <col min="11029" max="11029" width="10" style="43" customWidth="1"/>
    <col min="11030" max="11032" width="9.140625" style="43"/>
    <col min="11033" max="11033" width="10" style="43" customWidth="1"/>
    <col min="11034" max="11034" width="11" style="43" customWidth="1"/>
    <col min="11035" max="11265" width="9.140625" style="43"/>
    <col min="11266" max="11266" width="5.85546875" style="43" customWidth="1"/>
    <col min="11267" max="11267" width="14.7109375" style="43" customWidth="1"/>
    <col min="11268" max="11268" width="8.5703125" style="43" customWidth="1"/>
    <col min="11269" max="11269" width="7.7109375" style="43" customWidth="1"/>
    <col min="11270" max="11279" width="9.140625" style="43"/>
    <col min="11280" max="11284" width="9.140625" style="43" customWidth="1"/>
    <col min="11285" max="11285" width="10" style="43" customWidth="1"/>
    <col min="11286" max="11288" width="9.140625" style="43"/>
    <col min="11289" max="11289" width="10" style="43" customWidth="1"/>
    <col min="11290" max="11290" width="11" style="43" customWidth="1"/>
    <col min="11291" max="11521" width="9.140625" style="43"/>
    <col min="11522" max="11522" width="5.85546875" style="43" customWidth="1"/>
    <col min="11523" max="11523" width="14.7109375" style="43" customWidth="1"/>
    <col min="11524" max="11524" width="8.5703125" style="43" customWidth="1"/>
    <col min="11525" max="11525" width="7.7109375" style="43" customWidth="1"/>
    <col min="11526" max="11535" width="9.140625" style="43"/>
    <col min="11536" max="11540" width="9.140625" style="43" customWidth="1"/>
    <col min="11541" max="11541" width="10" style="43" customWidth="1"/>
    <col min="11542" max="11544" width="9.140625" style="43"/>
    <col min="11545" max="11545" width="10" style="43" customWidth="1"/>
    <col min="11546" max="11546" width="11" style="43" customWidth="1"/>
    <col min="11547" max="11777" width="9.140625" style="43"/>
    <col min="11778" max="11778" width="5.85546875" style="43" customWidth="1"/>
    <col min="11779" max="11779" width="14.7109375" style="43" customWidth="1"/>
    <col min="11780" max="11780" width="8.5703125" style="43" customWidth="1"/>
    <col min="11781" max="11781" width="7.7109375" style="43" customWidth="1"/>
    <col min="11782" max="11791" width="9.140625" style="43"/>
    <col min="11792" max="11796" width="9.140625" style="43" customWidth="1"/>
    <col min="11797" max="11797" width="10" style="43" customWidth="1"/>
    <col min="11798" max="11800" width="9.140625" style="43"/>
    <col min="11801" max="11801" width="10" style="43" customWidth="1"/>
    <col min="11802" max="11802" width="11" style="43" customWidth="1"/>
    <col min="11803" max="12033" width="9.140625" style="43"/>
    <col min="12034" max="12034" width="5.85546875" style="43" customWidth="1"/>
    <col min="12035" max="12035" width="14.7109375" style="43" customWidth="1"/>
    <col min="12036" max="12036" width="8.5703125" style="43" customWidth="1"/>
    <col min="12037" max="12037" width="7.7109375" style="43" customWidth="1"/>
    <col min="12038" max="12047" width="9.140625" style="43"/>
    <col min="12048" max="12052" width="9.140625" style="43" customWidth="1"/>
    <col min="12053" max="12053" width="10" style="43" customWidth="1"/>
    <col min="12054" max="12056" width="9.140625" style="43"/>
    <col min="12057" max="12057" width="10" style="43" customWidth="1"/>
    <col min="12058" max="12058" width="11" style="43" customWidth="1"/>
    <col min="12059" max="12289" width="9.140625" style="43"/>
    <col min="12290" max="12290" width="5.85546875" style="43" customWidth="1"/>
    <col min="12291" max="12291" width="14.7109375" style="43" customWidth="1"/>
    <col min="12292" max="12292" width="8.5703125" style="43" customWidth="1"/>
    <col min="12293" max="12293" width="7.7109375" style="43" customWidth="1"/>
    <col min="12294" max="12303" width="9.140625" style="43"/>
    <col min="12304" max="12308" width="9.140625" style="43" customWidth="1"/>
    <col min="12309" max="12309" width="10" style="43" customWidth="1"/>
    <col min="12310" max="12312" width="9.140625" style="43"/>
    <col min="12313" max="12313" width="10" style="43" customWidth="1"/>
    <col min="12314" max="12314" width="11" style="43" customWidth="1"/>
    <col min="12315" max="12545" width="9.140625" style="43"/>
    <col min="12546" max="12546" width="5.85546875" style="43" customWidth="1"/>
    <col min="12547" max="12547" width="14.7109375" style="43" customWidth="1"/>
    <col min="12548" max="12548" width="8.5703125" style="43" customWidth="1"/>
    <col min="12549" max="12549" width="7.7109375" style="43" customWidth="1"/>
    <col min="12550" max="12559" width="9.140625" style="43"/>
    <col min="12560" max="12564" width="9.140625" style="43" customWidth="1"/>
    <col min="12565" max="12565" width="10" style="43" customWidth="1"/>
    <col min="12566" max="12568" width="9.140625" style="43"/>
    <col min="12569" max="12569" width="10" style="43" customWidth="1"/>
    <col min="12570" max="12570" width="11" style="43" customWidth="1"/>
    <col min="12571" max="12801" width="9.140625" style="43"/>
    <col min="12802" max="12802" width="5.85546875" style="43" customWidth="1"/>
    <col min="12803" max="12803" width="14.7109375" style="43" customWidth="1"/>
    <col min="12804" max="12804" width="8.5703125" style="43" customWidth="1"/>
    <col min="12805" max="12805" width="7.7109375" style="43" customWidth="1"/>
    <col min="12806" max="12815" width="9.140625" style="43"/>
    <col min="12816" max="12820" width="9.140625" style="43" customWidth="1"/>
    <col min="12821" max="12821" width="10" style="43" customWidth="1"/>
    <col min="12822" max="12824" width="9.140625" style="43"/>
    <col min="12825" max="12825" width="10" style="43" customWidth="1"/>
    <col min="12826" max="12826" width="11" style="43" customWidth="1"/>
    <col min="12827" max="13057" width="9.140625" style="43"/>
    <col min="13058" max="13058" width="5.85546875" style="43" customWidth="1"/>
    <col min="13059" max="13059" width="14.7109375" style="43" customWidth="1"/>
    <col min="13060" max="13060" width="8.5703125" style="43" customWidth="1"/>
    <col min="13061" max="13061" width="7.7109375" style="43" customWidth="1"/>
    <col min="13062" max="13071" width="9.140625" style="43"/>
    <col min="13072" max="13076" width="9.140625" style="43" customWidth="1"/>
    <col min="13077" max="13077" width="10" style="43" customWidth="1"/>
    <col min="13078" max="13080" width="9.140625" style="43"/>
    <col min="13081" max="13081" width="10" style="43" customWidth="1"/>
    <col min="13082" max="13082" width="11" style="43" customWidth="1"/>
    <col min="13083" max="13313" width="9.140625" style="43"/>
    <col min="13314" max="13314" width="5.85546875" style="43" customWidth="1"/>
    <col min="13315" max="13315" width="14.7109375" style="43" customWidth="1"/>
    <col min="13316" max="13316" width="8.5703125" style="43" customWidth="1"/>
    <col min="13317" max="13317" width="7.7109375" style="43" customWidth="1"/>
    <col min="13318" max="13327" width="9.140625" style="43"/>
    <col min="13328" max="13332" width="9.140625" style="43" customWidth="1"/>
    <col min="13333" max="13333" width="10" style="43" customWidth="1"/>
    <col min="13334" max="13336" width="9.140625" style="43"/>
    <col min="13337" max="13337" width="10" style="43" customWidth="1"/>
    <col min="13338" max="13338" width="11" style="43" customWidth="1"/>
    <col min="13339" max="13569" width="9.140625" style="43"/>
    <col min="13570" max="13570" width="5.85546875" style="43" customWidth="1"/>
    <col min="13571" max="13571" width="14.7109375" style="43" customWidth="1"/>
    <col min="13572" max="13572" width="8.5703125" style="43" customWidth="1"/>
    <col min="13573" max="13573" width="7.7109375" style="43" customWidth="1"/>
    <col min="13574" max="13583" width="9.140625" style="43"/>
    <col min="13584" max="13588" width="9.140625" style="43" customWidth="1"/>
    <col min="13589" max="13589" width="10" style="43" customWidth="1"/>
    <col min="13590" max="13592" width="9.140625" style="43"/>
    <col min="13593" max="13593" width="10" style="43" customWidth="1"/>
    <col min="13594" max="13594" width="11" style="43" customWidth="1"/>
    <col min="13595" max="13825" width="9.140625" style="43"/>
    <col min="13826" max="13826" width="5.85546875" style="43" customWidth="1"/>
    <col min="13827" max="13827" width="14.7109375" style="43" customWidth="1"/>
    <col min="13828" max="13828" width="8.5703125" style="43" customWidth="1"/>
    <col min="13829" max="13829" width="7.7109375" style="43" customWidth="1"/>
    <col min="13830" max="13839" width="9.140625" style="43"/>
    <col min="13840" max="13844" width="9.140625" style="43" customWidth="1"/>
    <col min="13845" max="13845" width="10" style="43" customWidth="1"/>
    <col min="13846" max="13848" width="9.140625" style="43"/>
    <col min="13849" max="13849" width="10" style="43" customWidth="1"/>
    <col min="13850" max="13850" width="11" style="43" customWidth="1"/>
    <col min="13851" max="14081" width="9.140625" style="43"/>
    <col min="14082" max="14082" width="5.85546875" style="43" customWidth="1"/>
    <col min="14083" max="14083" width="14.7109375" style="43" customWidth="1"/>
    <col min="14084" max="14084" width="8.5703125" style="43" customWidth="1"/>
    <col min="14085" max="14085" width="7.7109375" style="43" customWidth="1"/>
    <col min="14086" max="14095" width="9.140625" style="43"/>
    <col min="14096" max="14100" width="9.140625" style="43" customWidth="1"/>
    <col min="14101" max="14101" width="10" style="43" customWidth="1"/>
    <col min="14102" max="14104" width="9.140625" style="43"/>
    <col min="14105" max="14105" width="10" style="43" customWidth="1"/>
    <col min="14106" max="14106" width="11" style="43" customWidth="1"/>
    <col min="14107" max="14337" width="9.140625" style="43"/>
    <col min="14338" max="14338" width="5.85546875" style="43" customWidth="1"/>
    <col min="14339" max="14339" width="14.7109375" style="43" customWidth="1"/>
    <col min="14340" max="14340" width="8.5703125" style="43" customWidth="1"/>
    <col min="14341" max="14341" width="7.7109375" style="43" customWidth="1"/>
    <col min="14342" max="14351" width="9.140625" style="43"/>
    <col min="14352" max="14356" width="9.140625" style="43" customWidth="1"/>
    <col min="14357" max="14357" width="10" style="43" customWidth="1"/>
    <col min="14358" max="14360" width="9.140625" style="43"/>
    <col min="14361" max="14361" width="10" style="43" customWidth="1"/>
    <col min="14362" max="14362" width="11" style="43" customWidth="1"/>
    <col min="14363" max="14593" width="9.140625" style="43"/>
    <col min="14594" max="14594" width="5.85546875" style="43" customWidth="1"/>
    <col min="14595" max="14595" width="14.7109375" style="43" customWidth="1"/>
    <col min="14596" max="14596" width="8.5703125" style="43" customWidth="1"/>
    <col min="14597" max="14597" width="7.7109375" style="43" customWidth="1"/>
    <col min="14598" max="14607" width="9.140625" style="43"/>
    <col min="14608" max="14612" width="9.140625" style="43" customWidth="1"/>
    <col min="14613" max="14613" width="10" style="43" customWidth="1"/>
    <col min="14614" max="14616" width="9.140625" style="43"/>
    <col min="14617" max="14617" width="10" style="43" customWidth="1"/>
    <col min="14618" max="14618" width="11" style="43" customWidth="1"/>
    <col min="14619" max="14849" width="9.140625" style="43"/>
    <col min="14850" max="14850" width="5.85546875" style="43" customWidth="1"/>
    <col min="14851" max="14851" width="14.7109375" style="43" customWidth="1"/>
    <col min="14852" max="14852" width="8.5703125" style="43" customWidth="1"/>
    <col min="14853" max="14853" width="7.7109375" style="43" customWidth="1"/>
    <col min="14854" max="14863" width="9.140625" style="43"/>
    <col min="14864" max="14868" width="9.140625" style="43" customWidth="1"/>
    <col min="14869" max="14869" width="10" style="43" customWidth="1"/>
    <col min="14870" max="14872" width="9.140625" style="43"/>
    <col min="14873" max="14873" width="10" style="43" customWidth="1"/>
    <col min="14874" max="14874" width="11" style="43" customWidth="1"/>
    <col min="14875" max="15105" width="9.140625" style="43"/>
    <col min="15106" max="15106" width="5.85546875" style="43" customWidth="1"/>
    <col min="15107" max="15107" width="14.7109375" style="43" customWidth="1"/>
    <col min="15108" max="15108" width="8.5703125" style="43" customWidth="1"/>
    <col min="15109" max="15109" width="7.7109375" style="43" customWidth="1"/>
    <col min="15110" max="15119" width="9.140625" style="43"/>
    <col min="15120" max="15124" width="9.140625" style="43" customWidth="1"/>
    <col min="15125" max="15125" width="10" style="43" customWidth="1"/>
    <col min="15126" max="15128" width="9.140625" style="43"/>
    <col min="15129" max="15129" width="10" style="43" customWidth="1"/>
    <col min="15130" max="15130" width="11" style="43" customWidth="1"/>
    <col min="15131" max="15361" width="9.140625" style="43"/>
    <col min="15362" max="15362" width="5.85546875" style="43" customWidth="1"/>
    <col min="15363" max="15363" width="14.7109375" style="43" customWidth="1"/>
    <col min="15364" max="15364" width="8.5703125" style="43" customWidth="1"/>
    <col min="15365" max="15365" width="7.7109375" style="43" customWidth="1"/>
    <col min="15366" max="15375" width="9.140625" style="43"/>
    <col min="15376" max="15380" width="9.140625" style="43" customWidth="1"/>
    <col min="15381" max="15381" width="10" style="43" customWidth="1"/>
    <col min="15382" max="15384" width="9.140625" style="43"/>
    <col min="15385" max="15385" width="10" style="43" customWidth="1"/>
    <col min="15386" max="15386" width="11" style="43" customWidth="1"/>
    <col min="15387" max="15617" width="9.140625" style="43"/>
    <col min="15618" max="15618" width="5.85546875" style="43" customWidth="1"/>
    <col min="15619" max="15619" width="14.7109375" style="43" customWidth="1"/>
    <col min="15620" max="15620" width="8.5703125" style="43" customWidth="1"/>
    <col min="15621" max="15621" width="7.7109375" style="43" customWidth="1"/>
    <col min="15622" max="15631" width="9.140625" style="43"/>
    <col min="15632" max="15636" width="9.140625" style="43" customWidth="1"/>
    <col min="15637" max="15637" width="10" style="43" customWidth="1"/>
    <col min="15638" max="15640" width="9.140625" style="43"/>
    <col min="15641" max="15641" width="10" style="43" customWidth="1"/>
    <col min="15642" max="15642" width="11" style="43" customWidth="1"/>
    <col min="15643" max="15873" width="9.140625" style="43"/>
    <col min="15874" max="15874" width="5.85546875" style="43" customWidth="1"/>
    <col min="15875" max="15875" width="14.7109375" style="43" customWidth="1"/>
    <col min="15876" max="15876" width="8.5703125" style="43" customWidth="1"/>
    <col min="15877" max="15877" width="7.7109375" style="43" customWidth="1"/>
    <col min="15878" max="15887" width="9.140625" style="43"/>
    <col min="15888" max="15892" width="9.140625" style="43" customWidth="1"/>
    <col min="15893" max="15893" width="10" style="43" customWidth="1"/>
    <col min="15894" max="15896" width="9.140625" style="43"/>
    <col min="15897" max="15897" width="10" style="43" customWidth="1"/>
    <col min="15898" max="15898" width="11" style="43" customWidth="1"/>
    <col min="15899" max="16129" width="9.140625" style="43"/>
    <col min="16130" max="16130" width="5.85546875" style="43" customWidth="1"/>
    <col min="16131" max="16131" width="14.7109375" style="43" customWidth="1"/>
    <col min="16132" max="16132" width="8.5703125" style="43" customWidth="1"/>
    <col min="16133" max="16133" width="7.7109375" style="43" customWidth="1"/>
    <col min="16134" max="16143" width="9.140625" style="43"/>
    <col min="16144" max="16148" width="9.140625" style="43" customWidth="1"/>
    <col min="16149" max="16149" width="10" style="43" customWidth="1"/>
    <col min="16150" max="16152" width="9.140625" style="43"/>
    <col min="16153" max="16153" width="10" style="43" customWidth="1"/>
    <col min="16154" max="16154" width="11" style="43" customWidth="1"/>
    <col min="16155" max="16384" width="9.140625" style="43"/>
  </cols>
  <sheetData>
    <row r="1" spans="1:26" s="9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9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95" customFormat="1" ht="24" customHeight="1">
      <c r="A3" s="174" t="s">
        <v>39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s="40" customFormat="1" ht="21" customHeight="1" thickBot="1">
      <c r="A4" s="206" t="s">
        <v>21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s="40" customFormat="1" ht="26.25" customHeight="1">
      <c r="A5" s="175" t="s">
        <v>10</v>
      </c>
      <c r="B5" s="202" t="s">
        <v>11</v>
      </c>
      <c r="C5" s="169" t="s">
        <v>3</v>
      </c>
      <c r="D5" s="170"/>
      <c r="E5" s="179"/>
      <c r="F5" s="169" t="s">
        <v>4</v>
      </c>
      <c r="G5" s="170"/>
      <c r="H5" s="179"/>
      <c r="I5" s="169" t="s">
        <v>5</v>
      </c>
      <c r="J5" s="170"/>
      <c r="K5" s="179"/>
      <c r="L5" s="169" t="s">
        <v>6</v>
      </c>
      <c r="M5" s="170"/>
      <c r="N5" s="179"/>
      <c r="O5" s="169" t="s">
        <v>7</v>
      </c>
      <c r="P5" s="170"/>
      <c r="Q5" s="179"/>
      <c r="R5" s="169" t="s">
        <v>8</v>
      </c>
      <c r="S5" s="170"/>
      <c r="T5" s="179"/>
      <c r="U5" s="169" t="s">
        <v>26</v>
      </c>
      <c r="V5" s="170"/>
      <c r="W5" s="179"/>
      <c r="X5" s="169" t="s">
        <v>9</v>
      </c>
      <c r="Y5" s="170"/>
      <c r="Z5" s="171"/>
    </row>
    <row r="6" spans="1:26" s="40" customFormat="1" ht="31.5">
      <c r="A6" s="176"/>
      <c r="B6" s="203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4" t="s">
        <v>16</v>
      </c>
      <c r="U6" s="115" t="s">
        <v>22</v>
      </c>
      <c r="V6" s="113" t="s">
        <v>15</v>
      </c>
      <c r="W6" s="116" t="s">
        <v>16</v>
      </c>
      <c r="X6" s="10" t="s">
        <v>12</v>
      </c>
      <c r="Y6" s="10" t="s">
        <v>13</v>
      </c>
      <c r="Z6" s="70" t="s">
        <v>14</v>
      </c>
    </row>
    <row r="7" spans="1:26" s="95" customFormat="1" ht="39" customHeight="1">
      <c r="A7" s="64">
        <v>1</v>
      </c>
      <c r="B7" s="6" t="s">
        <v>17</v>
      </c>
      <c r="C7" s="52">
        <f>HLOOKUP(C6,[1]RCH!C4:W14,11,0)</f>
        <v>15.976400000000002</v>
      </c>
      <c r="D7" s="52">
        <f>HLOOKUP(D6,[1]RCH!D4:X14,11,0)</f>
        <v>7.27</v>
      </c>
      <c r="E7" s="52">
        <f>HLOOKUP(E6,[1]RCH!E4:X14,11,0)</f>
        <v>1.94</v>
      </c>
      <c r="F7" s="52">
        <f>HLOOKUP(F6,[1]RCH!F4:X14,11,0)</f>
        <v>20.63</v>
      </c>
      <c r="G7" s="52">
        <f>HLOOKUP(G6,[1]RCH!G4:X14,11,0)</f>
        <v>13.38</v>
      </c>
      <c r="H7" s="52">
        <f>HLOOKUP(H6,[1]RCH!H4:Y14,11,0)</f>
        <v>4.87</v>
      </c>
      <c r="I7" s="52">
        <f>HLOOKUP(I6,[1]RCH!I4:Z14,11,0)</f>
        <v>14.08</v>
      </c>
      <c r="J7" s="52">
        <f>HLOOKUP(J6,[1]RCH!J4:AA14,11,0)</f>
        <v>6.19</v>
      </c>
      <c r="K7" s="52">
        <f>HLOOKUP(K6,[1]RCH!K4:AB14,11,0)</f>
        <v>14.14</v>
      </c>
      <c r="L7" s="52">
        <f>HLOOKUP(L6,[1]RCH!L4:AC14,11,0)</f>
        <v>32.119999999999997</v>
      </c>
      <c r="M7" s="52">
        <f>HLOOKUP(M6,[1]RCH!M4:AD14,11,0)</f>
        <v>20.13</v>
      </c>
      <c r="N7" s="52">
        <f>HLOOKUP(N6,[1]RCH!N4:AE14,11,0)</f>
        <v>17.32</v>
      </c>
      <c r="O7" s="52">
        <f>HLOOKUP(O6,[1]RCH!O4:AF14,11,0)</f>
        <v>34.069999999999993</v>
      </c>
      <c r="P7" s="52">
        <f>HLOOKUP(P6,[1]RCH!P4:AG14,11,0)</f>
        <v>34.010000000000005</v>
      </c>
      <c r="Q7" s="52">
        <f>HLOOKUP(Q6,[1]RCH!Q4:AH14,11,0)</f>
        <v>18.7</v>
      </c>
      <c r="R7" s="52">
        <f>HLOOKUP(R6,[1]RCH!R4:AI14,11,0)</f>
        <v>38.69</v>
      </c>
      <c r="S7" s="52">
        <f>HLOOKUP(S6,[1]RCH!S4:AJ14,11,0)</f>
        <v>29.02</v>
      </c>
      <c r="T7" s="52">
        <f>HLOOKUP(T6,[1]RCH!T4:AK14,11,0)</f>
        <v>22.46</v>
      </c>
      <c r="U7" s="52">
        <f>HLOOKUP(U6,[1]RCH!U4:AL14,11,0)</f>
        <v>42.18</v>
      </c>
      <c r="V7" s="52">
        <f>HLOOKUP(V6,[1]RCH!V4:AM14,11,0)</f>
        <v>31.64</v>
      </c>
      <c r="W7" s="52">
        <f>HLOOKUP(W6,[1]RCH!W4:AN14,11,0)</f>
        <v>30.251750700000006</v>
      </c>
      <c r="X7" s="52">
        <f>SUM(C7+F7+I7+L7+O7+R7+U7)</f>
        <v>197.74639999999999</v>
      </c>
      <c r="Y7" s="52">
        <f>SUM(D7+G7+J7+M7+P7+S7+V7)</f>
        <v>141.63999999999999</v>
      </c>
      <c r="Z7" s="65">
        <f>SUM(E7+H7+K7+N7+Q7+T7+W7)</f>
        <v>109.68175070000001</v>
      </c>
    </row>
    <row r="8" spans="1:26" s="95" customFormat="1" ht="39" customHeight="1">
      <c r="A8" s="64">
        <v>2</v>
      </c>
      <c r="B8" s="7" t="s">
        <v>18</v>
      </c>
      <c r="C8" s="52">
        <f>HLOOKUP(C6,[1]Additionalities!C4:W14,11,0)</f>
        <v>0</v>
      </c>
      <c r="D8" s="52">
        <f>HLOOKUP(D6,[1]Additionalities!D4:X14,11,0)</f>
        <v>1.37</v>
      </c>
      <c r="E8" s="52">
        <f>HLOOKUP(E6,[1]Additionalities!E4:Y14,11,0)</f>
        <v>0</v>
      </c>
      <c r="F8" s="52">
        <f>HLOOKUP(F6,[1]Additionalities!F4:Z14,11,0)</f>
        <v>18.7</v>
      </c>
      <c r="G8" s="52">
        <f>HLOOKUP(G6,[1]Additionalities!G4:AA14,11,0)</f>
        <v>4.5420999999999996</v>
      </c>
      <c r="H8" s="52">
        <f>HLOOKUP(H6,[1]Additionalities!H4:AB14,11,0)</f>
        <v>0.32</v>
      </c>
      <c r="I8" s="52">
        <f>HLOOKUP(I6,[1]Additionalities!I4:AC14,11,0)</f>
        <v>32.71</v>
      </c>
      <c r="J8" s="52">
        <f>HLOOKUP(J6,[1]Additionalities!J4:AD14,11,0)</f>
        <v>23.23</v>
      </c>
      <c r="K8" s="52">
        <f>HLOOKUP(K6,[1]Additionalities!K4:AE14,11,0)</f>
        <v>0.32</v>
      </c>
      <c r="L8" s="52">
        <f>HLOOKUP(L6,[1]Additionalities!L4:AF14,11,0)</f>
        <v>27.59</v>
      </c>
      <c r="M8" s="52">
        <f>HLOOKUP(M6,[1]Additionalities!M4:AG14,11,0)</f>
        <v>27.020000000000003</v>
      </c>
      <c r="N8" s="52">
        <f>HLOOKUP(N6,[1]Additionalities!N4:AH14,11,0)</f>
        <v>10.78</v>
      </c>
      <c r="O8" s="52">
        <f>HLOOKUP(O6,[1]Additionalities!O4:AI14,11,0)</f>
        <v>36.450000000000003</v>
      </c>
      <c r="P8" s="52">
        <f>HLOOKUP(P6,[1]Additionalities!P4:AJ14,11,0)</f>
        <v>6.16</v>
      </c>
      <c r="Q8" s="52">
        <f>HLOOKUP(Q6,[1]Additionalities!Q4:AK14,11,0)</f>
        <v>17.920000000000002</v>
      </c>
      <c r="R8" s="52">
        <f>HLOOKUP(R6,[1]Additionalities!R4:AL14,11,0)</f>
        <v>42.9</v>
      </c>
      <c r="S8" s="52">
        <f>HLOOKUP(S6,[1]Additionalities!S4:AM14,11,0)</f>
        <v>26.7</v>
      </c>
      <c r="T8" s="52">
        <f>HLOOKUP(T6,[1]Additionalities!T4:AN14,11,0)</f>
        <v>29.9</v>
      </c>
      <c r="U8" s="52">
        <f>HLOOKUP(U6,[1]Additionalities!U4:AO14,11,0)</f>
        <v>51.93</v>
      </c>
      <c r="V8" s="52">
        <f>HLOOKUP(V6,[1]Additionalities!V4:AP14,11,0)</f>
        <v>38.950000000000003</v>
      </c>
      <c r="W8" s="52">
        <f>HLOOKUP(W6,[1]Additionalities!W4:AQ14,11,0)</f>
        <v>8.3670000000000009</v>
      </c>
      <c r="X8" s="52">
        <f t="shared" ref="X8" si="0">SUM(C8+F8+I8+L8+O8+R8+U8)</f>
        <v>210.28</v>
      </c>
      <c r="Y8" s="52">
        <f t="shared" ref="Y8" si="1">SUM(D8+G8+J8+M8+P8+S8+V8)</f>
        <v>127.97210000000001</v>
      </c>
      <c r="Z8" s="65">
        <f t="shared" ref="Z8" si="2">SUM(E8+H8+K8+N8+Q8+T8+W8)</f>
        <v>67.606999999999999</v>
      </c>
    </row>
    <row r="9" spans="1:26" s="139" customFormat="1" ht="25.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5.5" customHeight="1">
      <c r="B10" s="155" t="e">
        <f>DM!B10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DM!B11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DM!B12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57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O5:Q5"/>
    <mergeCell ref="R5:T5"/>
    <mergeCell ref="X5:Z5"/>
  </mergeCells>
  <pageMargins left="0.31496062992125984" right="0.11811023622047245" top="0.55118110236220474" bottom="0.35433070866141736" header="0.31496062992125984" footer="0.31496062992125984"/>
  <pageSetup paperSize="9" scale="56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0" sqref="L10"/>
    </sheetView>
  </sheetViews>
  <sheetFormatPr defaultRowHeight="15"/>
  <cols>
    <col min="1" max="1" width="6.42578125" style="43" customWidth="1"/>
    <col min="2" max="2" width="16" style="49" customWidth="1"/>
    <col min="3" max="3" width="10.7109375" style="43" customWidth="1"/>
    <col min="4" max="4" width="10.140625" style="43" customWidth="1"/>
    <col min="5" max="5" width="7.85546875" style="43" customWidth="1"/>
    <col min="6" max="6" width="10.42578125" style="43" customWidth="1"/>
    <col min="7" max="7" width="9.42578125" style="43" customWidth="1"/>
    <col min="8" max="8" width="8.140625" style="43" customWidth="1"/>
    <col min="9" max="9" width="10.42578125" style="43" customWidth="1"/>
    <col min="10" max="10" width="9.85546875" style="43" customWidth="1"/>
    <col min="11" max="11" width="8.42578125" style="43" customWidth="1"/>
    <col min="12" max="12" width="10.42578125" style="43" customWidth="1"/>
    <col min="13" max="13" width="10.5703125" style="43" customWidth="1"/>
    <col min="14" max="14" width="8.28515625" style="43" customWidth="1"/>
    <col min="15" max="15" width="10.42578125" style="43" customWidth="1"/>
    <col min="16" max="16" width="8.7109375" style="43" customWidth="1"/>
    <col min="17" max="17" width="8" style="43" customWidth="1"/>
    <col min="18" max="18" width="10.42578125" style="43" customWidth="1"/>
    <col min="19" max="19" width="9.5703125" style="43" customWidth="1"/>
    <col min="20" max="20" width="8.7109375" style="43" customWidth="1"/>
    <col min="21" max="21" width="10.42578125" style="43" customWidth="1"/>
    <col min="22" max="22" width="10.85546875" style="43" customWidth="1"/>
    <col min="23" max="23" width="8.5703125" style="43" customWidth="1"/>
    <col min="24" max="24" width="10.42578125" style="43" customWidth="1"/>
    <col min="25" max="25" width="7.85546875" style="43" customWidth="1"/>
    <col min="26" max="28" width="9.140625" style="43" customWidth="1"/>
    <col min="29" max="257" width="9.140625" style="43"/>
    <col min="258" max="258" width="6.42578125" style="43" customWidth="1"/>
    <col min="259" max="259" width="16.85546875" style="43" customWidth="1"/>
    <col min="260" max="260" width="8.7109375" style="43" customWidth="1"/>
    <col min="261" max="261" width="8" style="43" customWidth="1"/>
    <col min="262" max="262" width="7.42578125" style="43" customWidth="1"/>
    <col min="263" max="263" width="8.42578125" style="43" customWidth="1"/>
    <col min="264" max="264" width="8" style="43" customWidth="1"/>
    <col min="265" max="265" width="7.85546875" style="43" customWidth="1"/>
    <col min="266" max="266" width="9.140625" style="43" customWidth="1"/>
    <col min="267" max="267" width="8.140625" style="43" customWidth="1"/>
    <col min="268" max="268" width="6.7109375" style="43" customWidth="1"/>
    <col min="269" max="269" width="9.28515625" style="43" customWidth="1"/>
    <col min="270" max="273" width="8.7109375" style="43" customWidth="1"/>
    <col min="274" max="277" width="9.5703125" style="43" customWidth="1"/>
    <col min="278" max="278" width="9" style="43" customWidth="1"/>
    <col min="279" max="279" width="7.85546875" style="43" customWidth="1"/>
    <col min="280" max="280" width="9.140625" style="43"/>
    <col min="281" max="281" width="10.5703125" style="43" customWidth="1"/>
    <col min="282" max="513" width="9.140625" style="43"/>
    <col min="514" max="514" width="6.42578125" style="43" customWidth="1"/>
    <col min="515" max="515" width="16.85546875" style="43" customWidth="1"/>
    <col min="516" max="516" width="8.7109375" style="43" customWidth="1"/>
    <col min="517" max="517" width="8" style="43" customWidth="1"/>
    <col min="518" max="518" width="7.42578125" style="43" customWidth="1"/>
    <col min="519" max="519" width="8.42578125" style="43" customWidth="1"/>
    <col min="520" max="520" width="8" style="43" customWidth="1"/>
    <col min="521" max="521" width="7.85546875" style="43" customWidth="1"/>
    <col min="522" max="522" width="9.140625" style="43" customWidth="1"/>
    <col min="523" max="523" width="8.140625" style="43" customWidth="1"/>
    <col min="524" max="524" width="6.7109375" style="43" customWidth="1"/>
    <col min="525" max="525" width="9.28515625" style="43" customWidth="1"/>
    <col min="526" max="529" width="8.7109375" style="43" customWidth="1"/>
    <col min="530" max="533" width="9.5703125" style="43" customWidth="1"/>
    <col min="534" max="534" width="9" style="43" customWidth="1"/>
    <col min="535" max="535" width="7.85546875" style="43" customWidth="1"/>
    <col min="536" max="536" width="9.140625" style="43"/>
    <col min="537" max="537" width="10.5703125" style="43" customWidth="1"/>
    <col min="538" max="769" width="9.140625" style="43"/>
    <col min="770" max="770" width="6.42578125" style="43" customWidth="1"/>
    <col min="771" max="771" width="16.85546875" style="43" customWidth="1"/>
    <col min="772" max="772" width="8.7109375" style="43" customWidth="1"/>
    <col min="773" max="773" width="8" style="43" customWidth="1"/>
    <col min="774" max="774" width="7.42578125" style="43" customWidth="1"/>
    <col min="775" max="775" width="8.42578125" style="43" customWidth="1"/>
    <col min="776" max="776" width="8" style="43" customWidth="1"/>
    <col min="777" max="777" width="7.85546875" style="43" customWidth="1"/>
    <col min="778" max="778" width="9.140625" style="43" customWidth="1"/>
    <col min="779" max="779" width="8.140625" style="43" customWidth="1"/>
    <col min="780" max="780" width="6.7109375" style="43" customWidth="1"/>
    <col min="781" max="781" width="9.28515625" style="43" customWidth="1"/>
    <col min="782" max="785" width="8.7109375" style="43" customWidth="1"/>
    <col min="786" max="789" width="9.5703125" style="43" customWidth="1"/>
    <col min="790" max="790" width="9" style="43" customWidth="1"/>
    <col min="791" max="791" width="7.85546875" style="43" customWidth="1"/>
    <col min="792" max="792" width="9.140625" style="43"/>
    <col min="793" max="793" width="10.5703125" style="43" customWidth="1"/>
    <col min="794" max="1025" width="9.140625" style="43"/>
    <col min="1026" max="1026" width="6.42578125" style="43" customWidth="1"/>
    <col min="1027" max="1027" width="16.85546875" style="43" customWidth="1"/>
    <col min="1028" max="1028" width="8.7109375" style="43" customWidth="1"/>
    <col min="1029" max="1029" width="8" style="43" customWidth="1"/>
    <col min="1030" max="1030" width="7.42578125" style="43" customWidth="1"/>
    <col min="1031" max="1031" width="8.42578125" style="43" customWidth="1"/>
    <col min="1032" max="1032" width="8" style="43" customWidth="1"/>
    <col min="1033" max="1033" width="7.85546875" style="43" customWidth="1"/>
    <col min="1034" max="1034" width="9.140625" style="43" customWidth="1"/>
    <col min="1035" max="1035" width="8.140625" style="43" customWidth="1"/>
    <col min="1036" max="1036" width="6.7109375" style="43" customWidth="1"/>
    <col min="1037" max="1037" width="9.28515625" style="43" customWidth="1"/>
    <col min="1038" max="1041" width="8.7109375" style="43" customWidth="1"/>
    <col min="1042" max="1045" width="9.5703125" style="43" customWidth="1"/>
    <col min="1046" max="1046" width="9" style="43" customWidth="1"/>
    <col min="1047" max="1047" width="7.85546875" style="43" customWidth="1"/>
    <col min="1048" max="1048" width="9.140625" style="43"/>
    <col min="1049" max="1049" width="10.5703125" style="43" customWidth="1"/>
    <col min="1050" max="1281" width="9.140625" style="43"/>
    <col min="1282" max="1282" width="6.42578125" style="43" customWidth="1"/>
    <col min="1283" max="1283" width="16.85546875" style="43" customWidth="1"/>
    <col min="1284" max="1284" width="8.7109375" style="43" customWidth="1"/>
    <col min="1285" max="1285" width="8" style="43" customWidth="1"/>
    <col min="1286" max="1286" width="7.42578125" style="43" customWidth="1"/>
    <col min="1287" max="1287" width="8.42578125" style="43" customWidth="1"/>
    <col min="1288" max="1288" width="8" style="43" customWidth="1"/>
    <col min="1289" max="1289" width="7.85546875" style="43" customWidth="1"/>
    <col min="1290" max="1290" width="9.140625" style="43" customWidth="1"/>
    <col min="1291" max="1291" width="8.140625" style="43" customWidth="1"/>
    <col min="1292" max="1292" width="6.7109375" style="43" customWidth="1"/>
    <col min="1293" max="1293" width="9.28515625" style="43" customWidth="1"/>
    <col min="1294" max="1297" width="8.7109375" style="43" customWidth="1"/>
    <col min="1298" max="1301" width="9.5703125" style="43" customWidth="1"/>
    <col min="1302" max="1302" width="9" style="43" customWidth="1"/>
    <col min="1303" max="1303" width="7.85546875" style="43" customWidth="1"/>
    <col min="1304" max="1304" width="9.140625" style="43"/>
    <col min="1305" max="1305" width="10.5703125" style="43" customWidth="1"/>
    <col min="1306" max="1537" width="9.140625" style="43"/>
    <col min="1538" max="1538" width="6.42578125" style="43" customWidth="1"/>
    <col min="1539" max="1539" width="16.85546875" style="43" customWidth="1"/>
    <col min="1540" max="1540" width="8.7109375" style="43" customWidth="1"/>
    <col min="1541" max="1541" width="8" style="43" customWidth="1"/>
    <col min="1542" max="1542" width="7.42578125" style="43" customWidth="1"/>
    <col min="1543" max="1543" width="8.42578125" style="43" customWidth="1"/>
    <col min="1544" max="1544" width="8" style="43" customWidth="1"/>
    <col min="1545" max="1545" width="7.85546875" style="43" customWidth="1"/>
    <col min="1546" max="1546" width="9.140625" style="43" customWidth="1"/>
    <col min="1547" max="1547" width="8.140625" style="43" customWidth="1"/>
    <col min="1548" max="1548" width="6.7109375" style="43" customWidth="1"/>
    <col min="1549" max="1549" width="9.28515625" style="43" customWidth="1"/>
    <col min="1550" max="1553" width="8.7109375" style="43" customWidth="1"/>
    <col min="1554" max="1557" width="9.5703125" style="43" customWidth="1"/>
    <col min="1558" max="1558" width="9" style="43" customWidth="1"/>
    <col min="1559" max="1559" width="7.85546875" style="43" customWidth="1"/>
    <col min="1560" max="1560" width="9.140625" style="43"/>
    <col min="1561" max="1561" width="10.5703125" style="43" customWidth="1"/>
    <col min="1562" max="1793" width="9.140625" style="43"/>
    <col min="1794" max="1794" width="6.42578125" style="43" customWidth="1"/>
    <col min="1795" max="1795" width="16.85546875" style="43" customWidth="1"/>
    <col min="1796" max="1796" width="8.7109375" style="43" customWidth="1"/>
    <col min="1797" max="1797" width="8" style="43" customWidth="1"/>
    <col min="1798" max="1798" width="7.42578125" style="43" customWidth="1"/>
    <col min="1799" max="1799" width="8.42578125" style="43" customWidth="1"/>
    <col min="1800" max="1800" width="8" style="43" customWidth="1"/>
    <col min="1801" max="1801" width="7.85546875" style="43" customWidth="1"/>
    <col min="1802" max="1802" width="9.140625" style="43" customWidth="1"/>
    <col min="1803" max="1803" width="8.140625" style="43" customWidth="1"/>
    <col min="1804" max="1804" width="6.7109375" style="43" customWidth="1"/>
    <col min="1805" max="1805" width="9.28515625" style="43" customWidth="1"/>
    <col min="1806" max="1809" width="8.7109375" style="43" customWidth="1"/>
    <col min="1810" max="1813" width="9.5703125" style="43" customWidth="1"/>
    <col min="1814" max="1814" width="9" style="43" customWidth="1"/>
    <col min="1815" max="1815" width="7.85546875" style="43" customWidth="1"/>
    <col min="1816" max="1816" width="9.140625" style="43"/>
    <col min="1817" max="1817" width="10.5703125" style="43" customWidth="1"/>
    <col min="1818" max="2049" width="9.140625" style="43"/>
    <col min="2050" max="2050" width="6.42578125" style="43" customWidth="1"/>
    <col min="2051" max="2051" width="16.85546875" style="43" customWidth="1"/>
    <col min="2052" max="2052" width="8.7109375" style="43" customWidth="1"/>
    <col min="2053" max="2053" width="8" style="43" customWidth="1"/>
    <col min="2054" max="2054" width="7.42578125" style="43" customWidth="1"/>
    <col min="2055" max="2055" width="8.42578125" style="43" customWidth="1"/>
    <col min="2056" max="2056" width="8" style="43" customWidth="1"/>
    <col min="2057" max="2057" width="7.85546875" style="43" customWidth="1"/>
    <col min="2058" max="2058" width="9.140625" style="43" customWidth="1"/>
    <col min="2059" max="2059" width="8.140625" style="43" customWidth="1"/>
    <col min="2060" max="2060" width="6.7109375" style="43" customWidth="1"/>
    <col min="2061" max="2061" width="9.28515625" style="43" customWidth="1"/>
    <col min="2062" max="2065" width="8.7109375" style="43" customWidth="1"/>
    <col min="2066" max="2069" width="9.5703125" style="43" customWidth="1"/>
    <col min="2070" max="2070" width="9" style="43" customWidth="1"/>
    <col min="2071" max="2071" width="7.85546875" style="43" customWidth="1"/>
    <col min="2072" max="2072" width="9.140625" style="43"/>
    <col min="2073" max="2073" width="10.5703125" style="43" customWidth="1"/>
    <col min="2074" max="2305" width="9.140625" style="43"/>
    <col min="2306" max="2306" width="6.42578125" style="43" customWidth="1"/>
    <col min="2307" max="2307" width="16.85546875" style="43" customWidth="1"/>
    <col min="2308" max="2308" width="8.7109375" style="43" customWidth="1"/>
    <col min="2309" max="2309" width="8" style="43" customWidth="1"/>
    <col min="2310" max="2310" width="7.42578125" style="43" customWidth="1"/>
    <col min="2311" max="2311" width="8.42578125" style="43" customWidth="1"/>
    <col min="2312" max="2312" width="8" style="43" customWidth="1"/>
    <col min="2313" max="2313" width="7.85546875" style="43" customWidth="1"/>
    <col min="2314" max="2314" width="9.140625" style="43" customWidth="1"/>
    <col min="2315" max="2315" width="8.140625" style="43" customWidth="1"/>
    <col min="2316" max="2316" width="6.7109375" style="43" customWidth="1"/>
    <col min="2317" max="2317" width="9.28515625" style="43" customWidth="1"/>
    <col min="2318" max="2321" width="8.7109375" style="43" customWidth="1"/>
    <col min="2322" max="2325" width="9.5703125" style="43" customWidth="1"/>
    <col min="2326" max="2326" width="9" style="43" customWidth="1"/>
    <col min="2327" max="2327" width="7.85546875" style="43" customWidth="1"/>
    <col min="2328" max="2328" width="9.140625" style="43"/>
    <col min="2329" max="2329" width="10.5703125" style="43" customWidth="1"/>
    <col min="2330" max="2561" width="9.140625" style="43"/>
    <col min="2562" max="2562" width="6.42578125" style="43" customWidth="1"/>
    <col min="2563" max="2563" width="16.85546875" style="43" customWidth="1"/>
    <col min="2564" max="2564" width="8.7109375" style="43" customWidth="1"/>
    <col min="2565" max="2565" width="8" style="43" customWidth="1"/>
    <col min="2566" max="2566" width="7.42578125" style="43" customWidth="1"/>
    <col min="2567" max="2567" width="8.42578125" style="43" customWidth="1"/>
    <col min="2568" max="2568" width="8" style="43" customWidth="1"/>
    <col min="2569" max="2569" width="7.85546875" style="43" customWidth="1"/>
    <col min="2570" max="2570" width="9.140625" style="43" customWidth="1"/>
    <col min="2571" max="2571" width="8.140625" style="43" customWidth="1"/>
    <col min="2572" max="2572" width="6.7109375" style="43" customWidth="1"/>
    <col min="2573" max="2573" width="9.28515625" style="43" customWidth="1"/>
    <col min="2574" max="2577" width="8.7109375" style="43" customWidth="1"/>
    <col min="2578" max="2581" width="9.5703125" style="43" customWidth="1"/>
    <col min="2582" max="2582" width="9" style="43" customWidth="1"/>
    <col min="2583" max="2583" width="7.85546875" style="43" customWidth="1"/>
    <col min="2584" max="2584" width="9.140625" style="43"/>
    <col min="2585" max="2585" width="10.5703125" style="43" customWidth="1"/>
    <col min="2586" max="2817" width="9.140625" style="43"/>
    <col min="2818" max="2818" width="6.42578125" style="43" customWidth="1"/>
    <col min="2819" max="2819" width="16.85546875" style="43" customWidth="1"/>
    <col min="2820" max="2820" width="8.7109375" style="43" customWidth="1"/>
    <col min="2821" max="2821" width="8" style="43" customWidth="1"/>
    <col min="2822" max="2822" width="7.42578125" style="43" customWidth="1"/>
    <col min="2823" max="2823" width="8.42578125" style="43" customWidth="1"/>
    <col min="2824" max="2824" width="8" style="43" customWidth="1"/>
    <col min="2825" max="2825" width="7.85546875" style="43" customWidth="1"/>
    <col min="2826" max="2826" width="9.140625" style="43" customWidth="1"/>
    <col min="2827" max="2827" width="8.140625" style="43" customWidth="1"/>
    <col min="2828" max="2828" width="6.7109375" style="43" customWidth="1"/>
    <col min="2829" max="2829" width="9.28515625" style="43" customWidth="1"/>
    <col min="2830" max="2833" width="8.7109375" style="43" customWidth="1"/>
    <col min="2834" max="2837" width="9.5703125" style="43" customWidth="1"/>
    <col min="2838" max="2838" width="9" style="43" customWidth="1"/>
    <col min="2839" max="2839" width="7.85546875" style="43" customWidth="1"/>
    <col min="2840" max="2840" width="9.140625" style="43"/>
    <col min="2841" max="2841" width="10.5703125" style="43" customWidth="1"/>
    <col min="2842" max="3073" width="9.140625" style="43"/>
    <col min="3074" max="3074" width="6.42578125" style="43" customWidth="1"/>
    <col min="3075" max="3075" width="16.85546875" style="43" customWidth="1"/>
    <col min="3076" max="3076" width="8.7109375" style="43" customWidth="1"/>
    <col min="3077" max="3077" width="8" style="43" customWidth="1"/>
    <col min="3078" max="3078" width="7.42578125" style="43" customWidth="1"/>
    <col min="3079" max="3079" width="8.42578125" style="43" customWidth="1"/>
    <col min="3080" max="3080" width="8" style="43" customWidth="1"/>
    <col min="3081" max="3081" width="7.85546875" style="43" customWidth="1"/>
    <col min="3082" max="3082" width="9.140625" style="43" customWidth="1"/>
    <col min="3083" max="3083" width="8.140625" style="43" customWidth="1"/>
    <col min="3084" max="3084" width="6.7109375" style="43" customWidth="1"/>
    <col min="3085" max="3085" width="9.28515625" style="43" customWidth="1"/>
    <col min="3086" max="3089" width="8.7109375" style="43" customWidth="1"/>
    <col min="3090" max="3093" width="9.5703125" style="43" customWidth="1"/>
    <col min="3094" max="3094" width="9" style="43" customWidth="1"/>
    <col min="3095" max="3095" width="7.85546875" style="43" customWidth="1"/>
    <col min="3096" max="3096" width="9.140625" style="43"/>
    <col min="3097" max="3097" width="10.5703125" style="43" customWidth="1"/>
    <col min="3098" max="3329" width="9.140625" style="43"/>
    <col min="3330" max="3330" width="6.42578125" style="43" customWidth="1"/>
    <col min="3331" max="3331" width="16.85546875" style="43" customWidth="1"/>
    <col min="3332" max="3332" width="8.7109375" style="43" customWidth="1"/>
    <col min="3333" max="3333" width="8" style="43" customWidth="1"/>
    <col min="3334" max="3334" width="7.42578125" style="43" customWidth="1"/>
    <col min="3335" max="3335" width="8.42578125" style="43" customWidth="1"/>
    <col min="3336" max="3336" width="8" style="43" customWidth="1"/>
    <col min="3337" max="3337" width="7.85546875" style="43" customWidth="1"/>
    <col min="3338" max="3338" width="9.140625" style="43" customWidth="1"/>
    <col min="3339" max="3339" width="8.140625" style="43" customWidth="1"/>
    <col min="3340" max="3340" width="6.7109375" style="43" customWidth="1"/>
    <col min="3341" max="3341" width="9.28515625" style="43" customWidth="1"/>
    <col min="3342" max="3345" width="8.7109375" style="43" customWidth="1"/>
    <col min="3346" max="3349" width="9.5703125" style="43" customWidth="1"/>
    <col min="3350" max="3350" width="9" style="43" customWidth="1"/>
    <col min="3351" max="3351" width="7.85546875" style="43" customWidth="1"/>
    <col min="3352" max="3352" width="9.140625" style="43"/>
    <col min="3353" max="3353" width="10.5703125" style="43" customWidth="1"/>
    <col min="3354" max="3585" width="9.140625" style="43"/>
    <col min="3586" max="3586" width="6.42578125" style="43" customWidth="1"/>
    <col min="3587" max="3587" width="16.85546875" style="43" customWidth="1"/>
    <col min="3588" max="3588" width="8.7109375" style="43" customWidth="1"/>
    <col min="3589" max="3589" width="8" style="43" customWidth="1"/>
    <col min="3590" max="3590" width="7.42578125" style="43" customWidth="1"/>
    <col min="3591" max="3591" width="8.42578125" style="43" customWidth="1"/>
    <col min="3592" max="3592" width="8" style="43" customWidth="1"/>
    <col min="3593" max="3593" width="7.85546875" style="43" customWidth="1"/>
    <col min="3594" max="3594" width="9.140625" style="43" customWidth="1"/>
    <col min="3595" max="3595" width="8.140625" style="43" customWidth="1"/>
    <col min="3596" max="3596" width="6.7109375" style="43" customWidth="1"/>
    <col min="3597" max="3597" width="9.28515625" style="43" customWidth="1"/>
    <col min="3598" max="3601" width="8.7109375" style="43" customWidth="1"/>
    <col min="3602" max="3605" width="9.5703125" style="43" customWidth="1"/>
    <col min="3606" max="3606" width="9" style="43" customWidth="1"/>
    <col min="3607" max="3607" width="7.85546875" style="43" customWidth="1"/>
    <col min="3608" max="3608" width="9.140625" style="43"/>
    <col min="3609" max="3609" width="10.5703125" style="43" customWidth="1"/>
    <col min="3610" max="3841" width="9.140625" style="43"/>
    <col min="3842" max="3842" width="6.42578125" style="43" customWidth="1"/>
    <col min="3843" max="3843" width="16.85546875" style="43" customWidth="1"/>
    <col min="3844" max="3844" width="8.7109375" style="43" customWidth="1"/>
    <col min="3845" max="3845" width="8" style="43" customWidth="1"/>
    <col min="3846" max="3846" width="7.42578125" style="43" customWidth="1"/>
    <col min="3847" max="3847" width="8.42578125" style="43" customWidth="1"/>
    <col min="3848" max="3848" width="8" style="43" customWidth="1"/>
    <col min="3849" max="3849" width="7.85546875" style="43" customWidth="1"/>
    <col min="3850" max="3850" width="9.140625" style="43" customWidth="1"/>
    <col min="3851" max="3851" width="8.140625" style="43" customWidth="1"/>
    <col min="3852" max="3852" width="6.7109375" style="43" customWidth="1"/>
    <col min="3853" max="3853" width="9.28515625" style="43" customWidth="1"/>
    <col min="3854" max="3857" width="8.7109375" style="43" customWidth="1"/>
    <col min="3858" max="3861" width="9.5703125" style="43" customWidth="1"/>
    <col min="3862" max="3862" width="9" style="43" customWidth="1"/>
    <col min="3863" max="3863" width="7.85546875" style="43" customWidth="1"/>
    <col min="3864" max="3864" width="9.140625" style="43"/>
    <col min="3865" max="3865" width="10.5703125" style="43" customWidth="1"/>
    <col min="3866" max="4097" width="9.140625" style="43"/>
    <col min="4098" max="4098" width="6.42578125" style="43" customWidth="1"/>
    <col min="4099" max="4099" width="16.85546875" style="43" customWidth="1"/>
    <col min="4100" max="4100" width="8.7109375" style="43" customWidth="1"/>
    <col min="4101" max="4101" width="8" style="43" customWidth="1"/>
    <col min="4102" max="4102" width="7.42578125" style="43" customWidth="1"/>
    <col min="4103" max="4103" width="8.42578125" style="43" customWidth="1"/>
    <col min="4104" max="4104" width="8" style="43" customWidth="1"/>
    <col min="4105" max="4105" width="7.85546875" style="43" customWidth="1"/>
    <col min="4106" max="4106" width="9.140625" style="43" customWidth="1"/>
    <col min="4107" max="4107" width="8.140625" style="43" customWidth="1"/>
    <col min="4108" max="4108" width="6.7109375" style="43" customWidth="1"/>
    <col min="4109" max="4109" width="9.28515625" style="43" customWidth="1"/>
    <col min="4110" max="4113" width="8.7109375" style="43" customWidth="1"/>
    <col min="4114" max="4117" width="9.5703125" style="43" customWidth="1"/>
    <col min="4118" max="4118" width="9" style="43" customWidth="1"/>
    <col min="4119" max="4119" width="7.85546875" style="43" customWidth="1"/>
    <col min="4120" max="4120" width="9.140625" style="43"/>
    <col min="4121" max="4121" width="10.5703125" style="43" customWidth="1"/>
    <col min="4122" max="4353" width="9.140625" style="43"/>
    <col min="4354" max="4354" width="6.42578125" style="43" customWidth="1"/>
    <col min="4355" max="4355" width="16.85546875" style="43" customWidth="1"/>
    <col min="4356" max="4356" width="8.7109375" style="43" customWidth="1"/>
    <col min="4357" max="4357" width="8" style="43" customWidth="1"/>
    <col min="4358" max="4358" width="7.42578125" style="43" customWidth="1"/>
    <col min="4359" max="4359" width="8.42578125" style="43" customWidth="1"/>
    <col min="4360" max="4360" width="8" style="43" customWidth="1"/>
    <col min="4361" max="4361" width="7.85546875" style="43" customWidth="1"/>
    <col min="4362" max="4362" width="9.140625" style="43" customWidth="1"/>
    <col min="4363" max="4363" width="8.140625" style="43" customWidth="1"/>
    <col min="4364" max="4364" width="6.7109375" style="43" customWidth="1"/>
    <col min="4365" max="4365" width="9.28515625" style="43" customWidth="1"/>
    <col min="4366" max="4369" width="8.7109375" style="43" customWidth="1"/>
    <col min="4370" max="4373" width="9.5703125" style="43" customWidth="1"/>
    <col min="4374" max="4374" width="9" style="43" customWidth="1"/>
    <col min="4375" max="4375" width="7.85546875" style="43" customWidth="1"/>
    <col min="4376" max="4376" width="9.140625" style="43"/>
    <col min="4377" max="4377" width="10.5703125" style="43" customWidth="1"/>
    <col min="4378" max="4609" width="9.140625" style="43"/>
    <col min="4610" max="4610" width="6.42578125" style="43" customWidth="1"/>
    <col min="4611" max="4611" width="16.85546875" style="43" customWidth="1"/>
    <col min="4612" max="4612" width="8.7109375" style="43" customWidth="1"/>
    <col min="4613" max="4613" width="8" style="43" customWidth="1"/>
    <col min="4614" max="4614" width="7.42578125" style="43" customWidth="1"/>
    <col min="4615" max="4615" width="8.42578125" style="43" customWidth="1"/>
    <col min="4616" max="4616" width="8" style="43" customWidth="1"/>
    <col min="4617" max="4617" width="7.85546875" style="43" customWidth="1"/>
    <col min="4618" max="4618" width="9.140625" style="43" customWidth="1"/>
    <col min="4619" max="4619" width="8.140625" style="43" customWidth="1"/>
    <col min="4620" max="4620" width="6.7109375" style="43" customWidth="1"/>
    <col min="4621" max="4621" width="9.28515625" style="43" customWidth="1"/>
    <col min="4622" max="4625" width="8.7109375" style="43" customWidth="1"/>
    <col min="4626" max="4629" width="9.5703125" style="43" customWidth="1"/>
    <col min="4630" max="4630" width="9" style="43" customWidth="1"/>
    <col min="4631" max="4631" width="7.85546875" style="43" customWidth="1"/>
    <col min="4632" max="4632" width="9.140625" style="43"/>
    <col min="4633" max="4633" width="10.5703125" style="43" customWidth="1"/>
    <col min="4634" max="4865" width="9.140625" style="43"/>
    <col min="4866" max="4866" width="6.42578125" style="43" customWidth="1"/>
    <col min="4867" max="4867" width="16.85546875" style="43" customWidth="1"/>
    <col min="4868" max="4868" width="8.7109375" style="43" customWidth="1"/>
    <col min="4869" max="4869" width="8" style="43" customWidth="1"/>
    <col min="4870" max="4870" width="7.42578125" style="43" customWidth="1"/>
    <col min="4871" max="4871" width="8.42578125" style="43" customWidth="1"/>
    <col min="4872" max="4872" width="8" style="43" customWidth="1"/>
    <col min="4873" max="4873" width="7.85546875" style="43" customWidth="1"/>
    <col min="4874" max="4874" width="9.140625" style="43" customWidth="1"/>
    <col min="4875" max="4875" width="8.140625" style="43" customWidth="1"/>
    <col min="4876" max="4876" width="6.7109375" style="43" customWidth="1"/>
    <col min="4877" max="4877" width="9.28515625" style="43" customWidth="1"/>
    <col min="4878" max="4881" width="8.7109375" style="43" customWidth="1"/>
    <col min="4882" max="4885" width="9.5703125" style="43" customWidth="1"/>
    <col min="4886" max="4886" width="9" style="43" customWidth="1"/>
    <col min="4887" max="4887" width="7.85546875" style="43" customWidth="1"/>
    <col min="4888" max="4888" width="9.140625" style="43"/>
    <col min="4889" max="4889" width="10.5703125" style="43" customWidth="1"/>
    <col min="4890" max="5121" width="9.140625" style="43"/>
    <col min="5122" max="5122" width="6.42578125" style="43" customWidth="1"/>
    <col min="5123" max="5123" width="16.85546875" style="43" customWidth="1"/>
    <col min="5124" max="5124" width="8.7109375" style="43" customWidth="1"/>
    <col min="5125" max="5125" width="8" style="43" customWidth="1"/>
    <col min="5126" max="5126" width="7.42578125" style="43" customWidth="1"/>
    <col min="5127" max="5127" width="8.42578125" style="43" customWidth="1"/>
    <col min="5128" max="5128" width="8" style="43" customWidth="1"/>
    <col min="5129" max="5129" width="7.85546875" style="43" customWidth="1"/>
    <col min="5130" max="5130" width="9.140625" style="43" customWidth="1"/>
    <col min="5131" max="5131" width="8.140625" style="43" customWidth="1"/>
    <col min="5132" max="5132" width="6.7109375" style="43" customWidth="1"/>
    <col min="5133" max="5133" width="9.28515625" style="43" customWidth="1"/>
    <col min="5134" max="5137" width="8.7109375" style="43" customWidth="1"/>
    <col min="5138" max="5141" width="9.5703125" style="43" customWidth="1"/>
    <col min="5142" max="5142" width="9" style="43" customWidth="1"/>
    <col min="5143" max="5143" width="7.85546875" style="43" customWidth="1"/>
    <col min="5144" max="5144" width="9.140625" style="43"/>
    <col min="5145" max="5145" width="10.5703125" style="43" customWidth="1"/>
    <col min="5146" max="5377" width="9.140625" style="43"/>
    <col min="5378" max="5378" width="6.42578125" style="43" customWidth="1"/>
    <col min="5379" max="5379" width="16.85546875" style="43" customWidth="1"/>
    <col min="5380" max="5380" width="8.7109375" style="43" customWidth="1"/>
    <col min="5381" max="5381" width="8" style="43" customWidth="1"/>
    <col min="5382" max="5382" width="7.42578125" style="43" customWidth="1"/>
    <col min="5383" max="5383" width="8.42578125" style="43" customWidth="1"/>
    <col min="5384" max="5384" width="8" style="43" customWidth="1"/>
    <col min="5385" max="5385" width="7.85546875" style="43" customWidth="1"/>
    <col min="5386" max="5386" width="9.140625" style="43" customWidth="1"/>
    <col min="5387" max="5387" width="8.140625" style="43" customWidth="1"/>
    <col min="5388" max="5388" width="6.7109375" style="43" customWidth="1"/>
    <col min="5389" max="5389" width="9.28515625" style="43" customWidth="1"/>
    <col min="5390" max="5393" width="8.7109375" style="43" customWidth="1"/>
    <col min="5394" max="5397" width="9.5703125" style="43" customWidth="1"/>
    <col min="5398" max="5398" width="9" style="43" customWidth="1"/>
    <col min="5399" max="5399" width="7.85546875" style="43" customWidth="1"/>
    <col min="5400" max="5400" width="9.140625" style="43"/>
    <col min="5401" max="5401" width="10.5703125" style="43" customWidth="1"/>
    <col min="5402" max="5633" width="9.140625" style="43"/>
    <col min="5634" max="5634" width="6.42578125" style="43" customWidth="1"/>
    <col min="5635" max="5635" width="16.85546875" style="43" customWidth="1"/>
    <col min="5636" max="5636" width="8.7109375" style="43" customWidth="1"/>
    <col min="5637" max="5637" width="8" style="43" customWidth="1"/>
    <col min="5638" max="5638" width="7.42578125" style="43" customWidth="1"/>
    <col min="5639" max="5639" width="8.42578125" style="43" customWidth="1"/>
    <col min="5640" max="5640" width="8" style="43" customWidth="1"/>
    <col min="5641" max="5641" width="7.85546875" style="43" customWidth="1"/>
    <col min="5642" max="5642" width="9.140625" style="43" customWidth="1"/>
    <col min="5643" max="5643" width="8.140625" style="43" customWidth="1"/>
    <col min="5644" max="5644" width="6.7109375" style="43" customWidth="1"/>
    <col min="5645" max="5645" width="9.28515625" style="43" customWidth="1"/>
    <col min="5646" max="5649" width="8.7109375" style="43" customWidth="1"/>
    <col min="5650" max="5653" width="9.5703125" style="43" customWidth="1"/>
    <col min="5654" max="5654" width="9" style="43" customWidth="1"/>
    <col min="5655" max="5655" width="7.85546875" style="43" customWidth="1"/>
    <col min="5656" max="5656" width="9.140625" style="43"/>
    <col min="5657" max="5657" width="10.5703125" style="43" customWidth="1"/>
    <col min="5658" max="5889" width="9.140625" style="43"/>
    <col min="5890" max="5890" width="6.42578125" style="43" customWidth="1"/>
    <col min="5891" max="5891" width="16.85546875" style="43" customWidth="1"/>
    <col min="5892" max="5892" width="8.7109375" style="43" customWidth="1"/>
    <col min="5893" max="5893" width="8" style="43" customWidth="1"/>
    <col min="5894" max="5894" width="7.42578125" style="43" customWidth="1"/>
    <col min="5895" max="5895" width="8.42578125" style="43" customWidth="1"/>
    <col min="5896" max="5896" width="8" style="43" customWidth="1"/>
    <col min="5897" max="5897" width="7.85546875" style="43" customWidth="1"/>
    <col min="5898" max="5898" width="9.140625" style="43" customWidth="1"/>
    <col min="5899" max="5899" width="8.140625" style="43" customWidth="1"/>
    <col min="5900" max="5900" width="6.7109375" style="43" customWidth="1"/>
    <col min="5901" max="5901" width="9.28515625" style="43" customWidth="1"/>
    <col min="5902" max="5905" width="8.7109375" style="43" customWidth="1"/>
    <col min="5906" max="5909" width="9.5703125" style="43" customWidth="1"/>
    <col min="5910" max="5910" width="9" style="43" customWidth="1"/>
    <col min="5911" max="5911" width="7.85546875" style="43" customWidth="1"/>
    <col min="5912" max="5912" width="9.140625" style="43"/>
    <col min="5913" max="5913" width="10.5703125" style="43" customWidth="1"/>
    <col min="5914" max="6145" width="9.140625" style="43"/>
    <col min="6146" max="6146" width="6.42578125" style="43" customWidth="1"/>
    <col min="6147" max="6147" width="16.85546875" style="43" customWidth="1"/>
    <col min="6148" max="6148" width="8.7109375" style="43" customWidth="1"/>
    <col min="6149" max="6149" width="8" style="43" customWidth="1"/>
    <col min="6150" max="6150" width="7.42578125" style="43" customWidth="1"/>
    <col min="6151" max="6151" width="8.42578125" style="43" customWidth="1"/>
    <col min="6152" max="6152" width="8" style="43" customWidth="1"/>
    <col min="6153" max="6153" width="7.85546875" style="43" customWidth="1"/>
    <col min="6154" max="6154" width="9.140625" style="43" customWidth="1"/>
    <col min="6155" max="6155" width="8.140625" style="43" customWidth="1"/>
    <col min="6156" max="6156" width="6.7109375" style="43" customWidth="1"/>
    <col min="6157" max="6157" width="9.28515625" style="43" customWidth="1"/>
    <col min="6158" max="6161" width="8.7109375" style="43" customWidth="1"/>
    <col min="6162" max="6165" width="9.5703125" style="43" customWidth="1"/>
    <col min="6166" max="6166" width="9" style="43" customWidth="1"/>
    <col min="6167" max="6167" width="7.85546875" style="43" customWidth="1"/>
    <col min="6168" max="6168" width="9.140625" style="43"/>
    <col min="6169" max="6169" width="10.5703125" style="43" customWidth="1"/>
    <col min="6170" max="6401" width="9.140625" style="43"/>
    <col min="6402" max="6402" width="6.42578125" style="43" customWidth="1"/>
    <col min="6403" max="6403" width="16.85546875" style="43" customWidth="1"/>
    <col min="6404" max="6404" width="8.7109375" style="43" customWidth="1"/>
    <col min="6405" max="6405" width="8" style="43" customWidth="1"/>
    <col min="6406" max="6406" width="7.42578125" style="43" customWidth="1"/>
    <col min="6407" max="6407" width="8.42578125" style="43" customWidth="1"/>
    <col min="6408" max="6408" width="8" style="43" customWidth="1"/>
    <col min="6409" max="6409" width="7.85546875" style="43" customWidth="1"/>
    <col min="6410" max="6410" width="9.140625" style="43" customWidth="1"/>
    <col min="6411" max="6411" width="8.140625" style="43" customWidth="1"/>
    <col min="6412" max="6412" width="6.7109375" style="43" customWidth="1"/>
    <col min="6413" max="6413" width="9.28515625" style="43" customWidth="1"/>
    <col min="6414" max="6417" width="8.7109375" style="43" customWidth="1"/>
    <col min="6418" max="6421" width="9.5703125" style="43" customWidth="1"/>
    <col min="6422" max="6422" width="9" style="43" customWidth="1"/>
    <col min="6423" max="6423" width="7.85546875" style="43" customWidth="1"/>
    <col min="6424" max="6424" width="9.140625" style="43"/>
    <col min="6425" max="6425" width="10.5703125" style="43" customWidth="1"/>
    <col min="6426" max="6657" width="9.140625" style="43"/>
    <col min="6658" max="6658" width="6.42578125" style="43" customWidth="1"/>
    <col min="6659" max="6659" width="16.85546875" style="43" customWidth="1"/>
    <col min="6660" max="6660" width="8.7109375" style="43" customWidth="1"/>
    <col min="6661" max="6661" width="8" style="43" customWidth="1"/>
    <col min="6662" max="6662" width="7.42578125" style="43" customWidth="1"/>
    <col min="6663" max="6663" width="8.42578125" style="43" customWidth="1"/>
    <col min="6664" max="6664" width="8" style="43" customWidth="1"/>
    <col min="6665" max="6665" width="7.85546875" style="43" customWidth="1"/>
    <col min="6666" max="6666" width="9.140625" style="43" customWidth="1"/>
    <col min="6667" max="6667" width="8.140625" style="43" customWidth="1"/>
    <col min="6668" max="6668" width="6.7109375" style="43" customWidth="1"/>
    <col min="6669" max="6669" width="9.28515625" style="43" customWidth="1"/>
    <col min="6670" max="6673" width="8.7109375" style="43" customWidth="1"/>
    <col min="6674" max="6677" width="9.5703125" style="43" customWidth="1"/>
    <col min="6678" max="6678" width="9" style="43" customWidth="1"/>
    <col min="6679" max="6679" width="7.85546875" style="43" customWidth="1"/>
    <col min="6680" max="6680" width="9.140625" style="43"/>
    <col min="6681" max="6681" width="10.5703125" style="43" customWidth="1"/>
    <col min="6682" max="6913" width="9.140625" style="43"/>
    <col min="6914" max="6914" width="6.42578125" style="43" customWidth="1"/>
    <col min="6915" max="6915" width="16.85546875" style="43" customWidth="1"/>
    <col min="6916" max="6916" width="8.7109375" style="43" customWidth="1"/>
    <col min="6917" max="6917" width="8" style="43" customWidth="1"/>
    <col min="6918" max="6918" width="7.42578125" style="43" customWidth="1"/>
    <col min="6919" max="6919" width="8.42578125" style="43" customWidth="1"/>
    <col min="6920" max="6920" width="8" style="43" customWidth="1"/>
    <col min="6921" max="6921" width="7.85546875" style="43" customWidth="1"/>
    <col min="6922" max="6922" width="9.140625" style="43" customWidth="1"/>
    <col min="6923" max="6923" width="8.140625" style="43" customWidth="1"/>
    <col min="6924" max="6924" width="6.7109375" style="43" customWidth="1"/>
    <col min="6925" max="6925" width="9.28515625" style="43" customWidth="1"/>
    <col min="6926" max="6929" width="8.7109375" style="43" customWidth="1"/>
    <col min="6930" max="6933" width="9.5703125" style="43" customWidth="1"/>
    <col min="6934" max="6934" width="9" style="43" customWidth="1"/>
    <col min="6935" max="6935" width="7.85546875" style="43" customWidth="1"/>
    <col min="6936" max="6936" width="9.140625" style="43"/>
    <col min="6937" max="6937" width="10.5703125" style="43" customWidth="1"/>
    <col min="6938" max="7169" width="9.140625" style="43"/>
    <col min="7170" max="7170" width="6.42578125" style="43" customWidth="1"/>
    <col min="7171" max="7171" width="16.85546875" style="43" customWidth="1"/>
    <col min="7172" max="7172" width="8.7109375" style="43" customWidth="1"/>
    <col min="7173" max="7173" width="8" style="43" customWidth="1"/>
    <col min="7174" max="7174" width="7.42578125" style="43" customWidth="1"/>
    <col min="7175" max="7175" width="8.42578125" style="43" customWidth="1"/>
    <col min="7176" max="7176" width="8" style="43" customWidth="1"/>
    <col min="7177" max="7177" width="7.85546875" style="43" customWidth="1"/>
    <col min="7178" max="7178" width="9.140625" style="43" customWidth="1"/>
    <col min="7179" max="7179" width="8.140625" style="43" customWidth="1"/>
    <col min="7180" max="7180" width="6.7109375" style="43" customWidth="1"/>
    <col min="7181" max="7181" width="9.28515625" style="43" customWidth="1"/>
    <col min="7182" max="7185" width="8.7109375" style="43" customWidth="1"/>
    <col min="7186" max="7189" width="9.5703125" style="43" customWidth="1"/>
    <col min="7190" max="7190" width="9" style="43" customWidth="1"/>
    <col min="7191" max="7191" width="7.85546875" style="43" customWidth="1"/>
    <col min="7192" max="7192" width="9.140625" style="43"/>
    <col min="7193" max="7193" width="10.5703125" style="43" customWidth="1"/>
    <col min="7194" max="7425" width="9.140625" style="43"/>
    <col min="7426" max="7426" width="6.42578125" style="43" customWidth="1"/>
    <col min="7427" max="7427" width="16.85546875" style="43" customWidth="1"/>
    <col min="7428" max="7428" width="8.7109375" style="43" customWidth="1"/>
    <col min="7429" max="7429" width="8" style="43" customWidth="1"/>
    <col min="7430" max="7430" width="7.42578125" style="43" customWidth="1"/>
    <col min="7431" max="7431" width="8.42578125" style="43" customWidth="1"/>
    <col min="7432" max="7432" width="8" style="43" customWidth="1"/>
    <col min="7433" max="7433" width="7.85546875" style="43" customWidth="1"/>
    <col min="7434" max="7434" width="9.140625" style="43" customWidth="1"/>
    <col min="7435" max="7435" width="8.140625" style="43" customWidth="1"/>
    <col min="7436" max="7436" width="6.7109375" style="43" customWidth="1"/>
    <col min="7437" max="7437" width="9.28515625" style="43" customWidth="1"/>
    <col min="7438" max="7441" width="8.7109375" style="43" customWidth="1"/>
    <col min="7442" max="7445" width="9.5703125" style="43" customWidth="1"/>
    <col min="7446" max="7446" width="9" style="43" customWidth="1"/>
    <col min="7447" max="7447" width="7.85546875" style="43" customWidth="1"/>
    <col min="7448" max="7448" width="9.140625" style="43"/>
    <col min="7449" max="7449" width="10.5703125" style="43" customWidth="1"/>
    <col min="7450" max="7681" width="9.140625" style="43"/>
    <col min="7682" max="7682" width="6.42578125" style="43" customWidth="1"/>
    <col min="7683" max="7683" width="16.85546875" style="43" customWidth="1"/>
    <col min="7684" max="7684" width="8.7109375" style="43" customWidth="1"/>
    <col min="7685" max="7685" width="8" style="43" customWidth="1"/>
    <col min="7686" max="7686" width="7.42578125" style="43" customWidth="1"/>
    <col min="7687" max="7687" width="8.42578125" style="43" customWidth="1"/>
    <col min="7688" max="7688" width="8" style="43" customWidth="1"/>
    <col min="7689" max="7689" width="7.85546875" style="43" customWidth="1"/>
    <col min="7690" max="7690" width="9.140625" style="43" customWidth="1"/>
    <col min="7691" max="7691" width="8.140625" style="43" customWidth="1"/>
    <col min="7692" max="7692" width="6.7109375" style="43" customWidth="1"/>
    <col min="7693" max="7693" width="9.28515625" style="43" customWidth="1"/>
    <col min="7694" max="7697" width="8.7109375" style="43" customWidth="1"/>
    <col min="7698" max="7701" width="9.5703125" style="43" customWidth="1"/>
    <col min="7702" max="7702" width="9" style="43" customWidth="1"/>
    <col min="7703" max="7703" width="7.85546875" style="43" customWidth="1"/>
    <col min="7704" max="7704" width="9.140625" style="43"/>
    <col min="7705" max="7705" width="10.5703125" style="43" customWidth="1"/>
    <col min="7706" max="7937" width="9.140625" style="43"/>
    <col min="7938" max="7938" width="6.42578125" style="43" customWidth="1"/>
    <col min="7939" max="7939" width="16.85546875" style="43" customWidth="1"/>
    <col min="7940" max="7940" width="8.7109375" style="43" customWidth="1"/>
    <col min="7941" max="7941" width="8" style="43" customWidth="1"/>
    <col min="7942" max="7942" width="7.42578125" style="43" customWidth="1"/>
    <col min="7943" max="7943" width="8.42578125" style="43" customWidth="1"/>
    <col min="7944" max="7944" width="8" style="43" customWidth="1"/>
    <col min="7945" max="7945" width="7.85546875" style="43" customWidth="1"/>
    <col min="7946" max="7946" width="9.140625" style="43" customWidth="1"/>
    <col min="7947" max="7947" width="8.140625" style="43" customWidth="1"/>
    <col min="7948" max="7948" width="6.7109375" style="43" customWidth="1"/>
    <col min="7949" max="7949" width="9.28515625" style="43" customWidth="1"/>
    <col min="7950" max="7953" width="8.7109375" style="43" customWidth="1"/>
    <col min="7954" max="7957" width="9.5703125" style="43" customWidth="1"/>
    <col min="7958" max="7958" width="9" style="43" customWidth="1"/>
    <col min="7959" max="7959" width="7.85546875" style="43" customWidth="1"/>
    <col min="7960" max="7960" width="9.140625" style="43"/>
    <col min="7961" max="7961" width="10.5703125" style="43" customWidth="1"/>
    <col min="7962" max="8193" width="9.140625" style="43"/>
    <col min="8194" max="8194" width="6.42578125" style="43" customWidth="1"/>
    <col min="8195" max="8195" width="16.85546875" style="43" customWidth="1"/>
    <col min="8196" max="8196" width="8.7109375" style="43" customWidth="1"/>
    <col min="8197" max="8197" width="8" style="43" customWidth="1"/>
    <col min="8198" max="8198" width="7.42578125" style="43" customWidth="1"/>
    <col min="8199" max="8199" width="8.42578125" style="43" customWidth="1"/>
    <col min="8200" max="8200" width="8" style="43" customWidth="1"/>
    <col min="8201" max="8201" width="7.85546875" style="43" customWidth="1"/>
    <col min="8202" max="8202" width="9.140625" style="43" customWidth="1"/>
    <col min="8203" max="8203" width="8.140625" style="43" customWidth="1"/>
    <col min="8204" max="8204" width="6.7109375" style="43" customWidth="1"/>
    <col min="8205" max="8205" width="9.28515625" style="43" customWidth="1"/>
    <col min="8206" max="8209" width="8.7109375" style="43" customWidth="1"/>
    <col min="8210" max="8213" width="9.5703125" style="43" customWidth="1"/>
    <col min="8214" max="8214" width="9" style="43" customWidth="1"/>
    <col min="8215" max="8215" width="7.85546875" style="43" customWidth="1"/>
    <col min="8216" max="8216" width="9.140625" style="43"/>
    <col min="8217" max="8217" width="10.5703125" style="43" customWidth="1"/>
    <col min="8218" max="8449" width="9.140625" style="43"/>
    <col min="8450" max="8450" width="6.42578125" style="43" customWidth="1"/>
    <col min="8451" max="8451" width="16.85546875" style="43" customWidth="1"/>
    <col min="8452" max="8452" width="8.7109375" style="43" customWidth="1"/>
    <col min="8453" max="8453" width="8" style="43" customWidth="1"/>
    <col min="8454" max="8454" width="7.42578125" style="43" customWidth="1"/>
    <col min="8455" max="8455" width="8.42578125" style="43" customWidth="1"/>
    <col min="8456" max="8456" width="8" style="43" customWidth="1"/>
    <col min="8457" max="8457" width="7.85546875" style="43" customWidth="1"/>
    <col min="8458" max="8458" width="9.140625" style="43" customWidth="1"/>
    <col min="8459" max="8459" width="8.140625" style="43" customWidth="1"/>
    <col min="8460" max="8460" width="6.7109375" style="43" customWidth="1"/>
    <col min="8461" max="8461" width="9.28515625" style="43" customWidth="1"/>
    <col min="8462" max="8465" width="8.7109375" style="43" customWidth="1"/>
    <col min="8466" max="8469" width="9.5703125" style="43" customWidth="1"/>
    <col min="8470" max="8470" width="9" style="43" customWidth="1"/>
    <col min="8471" max="8471" width="7.85546875" style="43" customWidth="1"/>
    <col min="8472" max="8472" width="9.140625" style="43"/>
    <col min="8473" max="8473" width="10.5703125" style="43" customWidth="1"/>
    <col min="8474" max="8705" width="9.140625" style="43"/>
    <col min="8706" max="8706" width="6.42578125" style="43" customWidth="1"/>
    <col min="8707" max="8707" width="16.85546875" style="43" customWidth="1"/>
    <col min="8708" max="8708" width="8.7109375" style="43" customWidth="1"/>
    <col min="8709" max="8709" width="8" style="43" customWidth="1"/>
    <col min="8710" max="8710" width="7.42578125" style="43" customWidth="1"/>
    <col min="8711" max="8711" width="8.42578125" style="43" customWidth="1"/>
    <col min="8712" max="8712" width="8" style="43" customWidth="1"/>
    <col min="8713" max="8713" width="7.85546875" style="43" customWidth="1"/>
    <col min="8714" max="8714" width="9.140625" style="43" customWidth="1"/>
    <col min="8715" max="8715" width="8.140625" style="43" customWidth="1"/>
    <col min="8716" max="8716" width="6.7109375" style="43" customWidth="1"/>
    <col min="8717" max="8717" width="9.28515625" style="43" customWidth="1"/>
    <col min="8718" max="8721" width="8.7109375" style="43" customWidth="1"/>
    <col min="8722" max="8725" width="9.5703125" style="43" customWidth="1"/>
    <col min="8726" max="8726" width="9" style="43" customWidth="1"/>
    <col min="8727" max="8727" width="7.85546875" style="43" customWidth="1"/>
    <col min="8728" max="8728" width="9.140625" style="43"/>
    <col min="8729" max="8729" width="10.5703125" style="43" customWidth="1"/>
    <col min="8730" max="8961" width="9.140625" style="43"/>
    <col min="8962" max="8962" width="6.42578125" style="43" customWidth="1"/>
    <col min="8963" max="8963" width="16.85546875" style="43" customWidth="1"/>
    <col min="8964" max="8964" width="8.7109375" style="43" customWidth="1"/>
    <col min="8965" max="8965" width="8" style="43" customWidth="1"/>
    <col min="8966" max="8966" width="7.42578125" style="43" customWidth="1"/>
    <col min="8967" max="8967" width="8.42578125" style="43" customWidth="1"/>
    <col min="8968" max="8968" width="8" style="43" customWidth="1"/>
    <col min="8969" max="8969" width="7.85546875" style="43" customWidth="1"/>
    <col min="8970" max="8970" width="9.140625" style="43" customWidth="1"/>
    <col min="8971" max="8971" width="8.140625" style="43" customWidth="1"/>
    <col min="8972" max="8972" width="6.7109375" style="43" customWidth="1"/>
    <col min="8973" max="8973" width="9.28515625" style="43" customWidth="1"/>
    <col min="8974" max="8977" width="8.7109375" style="43" customWidth="1"/>
    <col min="8978" max="8981" width="9.5703125" style="43" customWidth="1"/>
    <col min="8982" max="8982" width="9" style="43" customWidth="1"/>
    <col min="8983" max="8983" width="7.85546875" style="43" customWidth="1"/>
    <col min="8984" max="8984" width="9.140625" style="43"/>
    <col min="8985" max="8985" width="10.5703125" style="43" customWidth="1"/>
    <col min="8986" max="9217" width="9.140625" style="43"/>
    <col min="9218" max="9218" width="6.42578125" style="43" customWidth="1"/>
    <col min="9219" max="9219" width="16.85546875" style="43" customWidth="1"/>
    <col min="9220" max="9220" width="8.7109375" style="43" customWidth="1"/>
    <col min="9221" max="9221" width="8" style="43" customWidth="1"/>
    <col min="9222" max="9222" width="7.42578125" style="43" customWidth="1"/>
    <col min="9223" max="9223" width="8.42578125" style="43" customWidth="1"/>
    <col min="9224" max="9224" width="8" style="43" customWidth="1"/>
    <col min="9225" max="9225" width="7.85546875" style="43" customWidth="1"/>
    <col min="9226" max="9226" width="9.140625" style="43" customWidth="1"/>
    <col min="9227" max="9227" width="8.140625" style="43" customWidth="1"/>
    <col min="9228" max="9228" width="6.7109375" style="43" customWidth="1"/>
    <col min="9229" max="9229" width="9.28515625" style="43" customWidth="1"/>
    <col min="9230" max="9233" width="8.7109375" style="43" customWidth="1"/>
    <col min="9234" max="9237" width="9.5703125" style="43" customWidth="1"/>
    <col min="9238" max="9238" width="9" style="43" customWidth="1"/>
    <col min="9239" max="9239" width="7.85546875" style="43" customWidth="1"/>
    <col min="9240" max="9240" width="9.140625" style="43"/>
    <col min="9241" max="9241" width="10.5703125" style="43" customWidth="1"/>
    <col min="9242" max="9473" width="9.140625" style="43"/>
    <col min="9474" max="9474" width="6.42578125" style="43" customWidth="1"/>
    <col min="9475" max="9475" width="16.85546875" style="43" customWidth="1"/>
    <col min="9476" max="9476" width="8.7109375" style="43" customWidth="1"/>
    <col min="9477" max="9477" width="8" style="43" customWidth="1"/>
    <col min="9478" max="9478" width="7.42578125" style="43" customWidth="1"/>
    <col min="9479" max="9479" width="8.42578125" style="43" customWidth="1"/>
    <col min="9480" max="9480" width="8" style="43" customWidth="1"/>
    <col min="9481" max="9481" width="7.85546875" style="43" customWidth="1"/>
    <col min="9482" max="9482" width="9.140625" style="43" customWidth="1"/>
    <col min="9483" max="9483" width="8.140625" style="43" customWidth="1"/>
    <col min="9484" max="9484" width="6.7109375" style="43" customWidth="1"/>
    <col min="9485" max="9485" width="9.28515625" style="43" customWidth="1"/>
    <col min="9486" max="9489" width="8.7109375" style="43" customWidth="1"/>
    <col min="9490" max="9493" width="9.5703125" style="43" customWidth="1"/>
    <col min="9494" max="9494" width="9" style="43" customWidth="1"/>
    <col min="9495" max="9495" width="7.85546875" style="43" customWidth="1"/>
    <col min="9496" max="9496" width="9.140625" style="43"/>
    <col min="9497" max="9497" width="10.5703125" style="43" customWidth="1"/>
    <col min="9498" max="9729" width="9.140625" style="43"/>
    <col min="9730" max="9730" width="6.42578125" style="43" customWidth="1"/>
    <col min="9731" max="9731" width="16.85546875" style="43" customWidth="1"/>
    <col min="9732" max="9732" width="8.7109375" style="43" customWidth="1"/>
    <col min="9733" max="9733" width="8" style="43" customWidth="1"/>
    <col min="9734" max="9734" width="7.42578125" style="43" customWidth="1"/>
    <col min="9735" max="9735" width="8.42578125" style="43" customWidth="1"/>
    <col min="9736" max="9736" width="8" style="43" customWidth="1"/>
    <col min="9737" max="9737" width="7.85546875" style="43" customWidth="1"/>
    <col min="9738" max="9738" width="9.140625" style="43" customWidth="1"/>
    <col min="9739" max="9739" width="8.140625" style="43" customWidth="1"/>
    <col min="9740" max="9740" width="6.7109375" style="43" customWidth="1"/>
    <col min="9741" max="9741" width="9.28515625" style="43" customWidth="1"/>
    <col min="9742" max="9745" width="8.7109375" style="43" customWidth="1"/>
    <col min="9746" max="9749" width="9.5703125" style="43" customWidth="1"/>
    <col min="9750" max="9750" width="9" style="43" customWidth="1"/>
    <col min="9751" max="9751" width="7.85546875" style="43" customWidth="1"/>
    <col min="9752" max="9752" width="9.140625" style="43"/>
    <col min="9753" max="9753" width="10.5703125" style="43" customWidth="1"/>
    <col min="9754" max="9985" width="9.140625" style="43"/>
    <col min="9986" max="9986" width="6.42578125" style="43" customWidth="1"/>
    <col min="9987" max="9987" width="16.85546875" style="43" customWidth="1"/>
    <col min="9988" max="9988" width="8.7109375" style="43" customWidth="1"/>
    <col min="9989" max="9989" width="8" style="43" customWidth="1"/>
    <col min="9990" max="9990" width="7.42578125" style="43" customWidth="1"/>
    <col min="9991" max="9991" width="8.42578125" style="43" customWidth="1"/>
    <col min="9992" max="9992" width="8" style="43" customWidth="1"/>
    <col min="9993" max="9993" width="7.85546875" style="43" customWidth="1"/>
    <col min="9994" max="9994" width="9.140625" style="43" customWidth="1"/>
    <col min="9995" max="9995" width="8.140625" style="43" customWidth="1"/>
    <col min="9996" max="9996" width="6.7109375" style="43" customWidth="1"/>
    <col min="9997" max="9997" width="9.28515625" style="43" customWidth="1"/>
    <col min="9998" max="10001" width="8.7109375" style="43" customWidth="1"/>
    <col min="10002" max="10005" width="9.5703125" style="43" customWidth="1"/>
    <col min="10006" max="10006" width="9" style="43" customWidth="1"/>
    <col min="10007" max="10007" width="7.85546875" style="43" customWidth="1"/>
    <col min="10008" max="10008" width="9.140625" style="43"/>
    <col min="10009" max="10009" width="10.5703125" style="43" customWidth="1"/>
    <col min="10010" max="10241" width="9.140625" style="43"/>
    <col min="10242" max="10242" width="6.42578125" style="43" customWidth="1"/>
    <col min="10243" max="10243" width="16.85546875" style="43" customWidth="1"/>
    <col min="10244" max="10244" width="8.7109375" style="43" customWidth="1"/>
    <col min="10245" max="10245" width="8" style="43" customWidth="1"/>
    <col min="10246" max="10246" width="7.42578125" style="43" customWidth="1"/>
    <col min="10247" max="10247" width="8.42578125" style="43" customWidth="1"/>
    <col min="10248" max="10248" width="8" style="43" customWidth="1"/>
    <col min="10249" max="10249" width="7.85546875" style="43" customWidth="1"/>
    <col min="10250" max="10250" width="9.140625" style="43" customWidth="1"/>
    <col min="10251" max="10251" width="8.140625" style="43" customWidth="1"/>
    <col min="10252" max="10252" width="6.7109375" style="43" customWidth="1"/>
    <col min="10253" max="10253" width="9.28515625" style="43" customWidth="1"/>
    <col min="10254" max="10257" width="8.7109375" style="43" customWidth="1"/>
    <col min="10258" max="10261" width="9.5703125" style="43" customWidth="1"/>
    <col min="10262" max="10262" width="9" style="43" customWidth="1"/>
    <col min="10263" max="10263" width="7.85546875" style="43" customWidth="1"/>
    <col min="10264" max="10264" width="9.140625" style="43"/>
    <col min="10265" max="10265" width="10.5703125" style="43" customWidth="1"/>
    <col min="10266" max="10497" width="9.140625" style="43"/>
    <col min="10498" max="10498" width="6.42578125" style="43" customWidth="1"/>
    <col min="10499" max="10499" width="16.85546875" style="43" customWidth="1"/>
    <col min="10500" max="10500" width="8.7109375" style="43" customWidth="1"/>
    <col min="10501" max="10501" width="8" style="43" customWidth="1"/>
    <col min="10502" max="10502" width="7.42578125" style="43" customWidth="1"/>
    <col min="10503" max="10503" width="8.42578125" style="43" customWidth="1"/>
    <col min="10504" max="10504" width="8" style="43" customWidth="1"/>
    <col min="10505" max="10505" width="7.85546875" style="43" customWidth="1"/>
    <col min="10506" max="10506" width="9.140625" style="43" customWidth="1"/>
    <col min="10507" max="10507" width="8.140625" style="43" customWidth="1"/>
    <col min="10508" max="10508" width="6.7109375" style="43" customWidth="1"/>
    <col min="10509" max="10509" width="9.28515625" style="43" customWidth="1"/>
    <col min="10510" max="10513" width="8.7109375" style="43" customWidth="1"/>
    <col min="10514" max="10517" width="9.5703125" style="43" customWidth="1"/>
    <col min="10518" max="10518" width="9" style="43" customWidth="1"/>
    <col min="10519" max="10519" width="7.85546875" style="43" customWidth="1"/>
    <col min="10520" max="10520" width="9.140625" style="43"/>
    <col min="10521" max="10521" width="10.5703125" style="43" customWidth="1"/>
    <col min="10522" max="10753" width="9.140625" style="43"/>
    <col min="10754" max="10754" width="6.42578125" style="43" customWidth="1"/>
    <col min="10755" max="10755" width="16.85546875" style="43" customWidth="1"/>
    <col min="10756" max="10756" width="8.7109375" style="43" customWidth="1"/>
    <col min="10757" max="10757" width="8" style="43" customWidth="1"/>
    <col min="10758" max="10758" width="7.42578125" style="43" customWidth="1"/>
    <col min="10759" max="10759" width="8.42578125" style="43" customWidth="1"/>
    <col min="10760" max="10760" width="8" style="43" customWidth="1"/>
    <col min="10761" max="10761" width="7.85546875" style="43" customWidth="1"/>
    <col min="10762" max="10762" width="9.140625" style="43" customWidth="1"/>
    <col min="10763" max="10763" width="8.140625" style="43" customWidth="1"/>
    <col min="10764" max="10764" width="6.7109375" style="43" customWidth="1"/>
    <col min="10765" max="10765" width="9.28515625" style="43" customWidth="1"/>
    <col min="10766" max="10769" width="8.7109375" style="43" customWidth="1"/>
    <col min="10770" max="10773" width="9.5703125" style="43" customWidth="1"/>
    <col min="10774" max="10774" width="9" style="43" customWidth="1"/>
    <col min="10775" max="10775" width="7.85546875" style="43" customWidth="1"/>
    <col min="10776" max="10776" width="9.140625" style="43"/>
    <col min="10777" max="10777" width="10.5703125" style="43" customWidth="1"/>
    <col min="10778" max="11009" width="9.140625" style="43"/>
    <col min="11010" max="11010" width="6.42578125" style="43" customWidth="1"/>
    <col min="11011" max="11011" width="16.85546875" style="43" customWidth="1"/>
    <col min="11012" max="11012" width="8.7109375" style="43" customWidth="1"/>
    <col min="11013" max="11013" width="8" style="43" customWidth="1"/>
    <col min="11014" max="11014" width="7.42578125" style="43" customWidth="1"/>
    <col min="11015" max="11015" width="8.42578125" style="43" customWidth="1"/>
    <col min="11016" max="11016" width="8" style="43" customWidth="1"/>
    <col min="11017" max="11017" width="7.85546875" style="43" customWidth="1"/>
    <col min="11018" max="11018" width="9.140625" style="43" customWidth="1"/>
    <col min="11019" max="11019" width="8.140625" style="43" customWidth="1"/>
    <col min="11020" max="11020" width="6.7109375" style="43" customWidth="1"/>
    <col min="11021" max="11021" width="9.28515625" style="43" customWidth="1"/>
    <col min="11022" max="11025" width="8.7109375" style="43" customWidth="1"/>
    <col min="11026" max="11029" width="9.5703125" style="43" customWidth="1"/>
    <col min="11030" max="11030" width="9" style="43" customWidth="1"/>
    <col min="11031" max="11031" width="7.85546875" style="43" customWidth="1"/>
    <col min="11032" max="11032" width="9.140625" style="43"/>
    <col min="11033" max="11033" width="10.5703125" style="43" customWidth="1"/>
    <col min="11034" max="11265" width="9.140625" style="43"/>
    <col min="11266" max="11266" width="6.42578125" style="43" customWidth="1"/>
    <col min="11267" max="11267" width="16.85546875" style="43" customWidth="1"/>
    <col min="11268" max="11268" width="8.7109375" style="43" customWidth="1"/>
    <col min="11269" max="11269" width="8" style="43" customWidth="1"/>
    <col min="11270" max="11270" width="7.42578125" style="43" customWidth="1"/>
    <col min="11271" max="11271" width="8.42578125" style="43" customWidth="1"/>
    <col min="11272" max="11272" width="8" style="43" customWidth="1"/>
    <col min="11273" max="11273" width="7.85546875" style="43" customWidth="1"/>
    <col min="11274" max="11274" width="9.140625" style="43" customWidth="1"/>
    <col min="11275" max="11275" width="8.140625" style="43" customWidth="1"/>
    <col min="11276" max="11276" width="6.7109375" style="43" customWidth="1"/>
    <col min="11277" max="11277" width="9.28515625" style="43" customWidth="1"/>
    <col min="11278" max="11281" width="8.7109375" style="43" customWidth="1"/>
    <col min="11282" max="11285" width="9.5703125" style="43" customWidth="1"/>
    <col min="11286" max="11286" width="9" style="43" customWidth="1"/>
    <col min="11287" max="11287" width="7.85546875" style="43" customWidth="1"/>
    <col min="11288" max="11288" width="9.140625" style="43"/>
    <col min="11289" max="11289" width="10.5703125" style="43" customWidth="1"/>
    <col min="11290" max="11521" width="9.140625" style="43"/>
    <col min="11522" max="11522" width="6.42578125" style="43" customWidth="1"/>
    <col min="11523" max="11523" width="16.85546875" style="43" customWidth="1"/>
    <col min="11524" max="11524" width="8.7109375" style="43" customWidth="1"/>
    <col min="11525" max="11525" width="8" style="43" customWidth="1"/>
    <col min="11526" max="11526" width="7.42578125" style="43" customWidth="1"/>
    <col min="11527" max="11527" width="8.42578125" style="43" customWidth="1"/>
    <col min="11528" max="11528" width="8" style="43" customWidth="1"/>
    <col min="11529" max="11529" width="7.85546875" style="43" customWidth="1"/>
    <col min="11530" max="11530" width="9.140625" style="43" customWidth="1"/>
    <col min="11531" max="11531" width="8.140625" style="43" customWidth="1"/>
    <col min="11532" max="11532" width="6.7109375" style="43" customWidth="1"/>
    <col min="11533" max="11533" width="9.28515625" style="43" customWidth="1"/>
    <col min="11534" max="11537" width="8.7109375" style="43" customWidth="1"/>
    <col min="11538" max="11541" width="9.5703125" style="43" customWidth="1"/>
    <col min="11542" max="11542" width="9" style="43" customWidth="1"/>
    <col min="11543" max="11543" width="7.85546875" style="43" customWidth="1"/>
    <col min="11544" max="11544" width="9.140625" style="43"/>
    <col min="11545" max="11545" width="10.5703125" style="43" customWidth="1"/>
    <col min="11546" max="11777" width="9.140625" style="43"/>
    <col min="11778" max="11778" width="6.42578125" style="43" customWidth="1"/>
    <col min="11779" max="11779" width="16.85546875" style="43" customWidth="1"/>
    <col min="11780" max="11780" width="8.7109375" style="43" customWidth="1"/>
    <col min="11781" max="11781" width="8" style="43" customWidth="1"/>
    <col min="11782" max="11782" width="7.42578125" style="43" customWidth="1"/>
    <col min="11783" max="11783" width="8.42578125" style="43" customWidth="1"/>
    <col min="11784" max="11784" width="8" style="43" customWidth="1"/>
    <col min="11785" max="11785" width="7.85546875" style="43" customWidth="1"/>
    <col min="11786" max="11786" width="9.140625" style="43" customWidth="1"/>
    <col min="11787" max="11787" width="8.140625" style="43" customWidth="1"/>
    <col min="11788" max="11788" width="6.7109375" style="43" customWidth="1"/>
    <col min="11789" max="11789" width="9.28515625" style="43" customWidth="1"/>
    <col min="11790" max="11793" width="8.7109375" style="43" customWidth="1"/>
    <col min="11794" max="11797" width="9.5703125" style="43" customWidth="1"/>
    <col min="11798" max="11798" width="9" style="43" customWidth="1"/>
    <col min="11799" max="11799" width="7.85546875" style="43" customWidth="1"/>
    <col min="11800" max="11800" width="9.140625" style="43"/>
    <col min="11801" max="11801" width="10.5703125" style="43" customWidth="1"/>
    <col min="11802" max="12033" width="9.140625" style="43"/>
    <col min="12034" max="12034" width="6.42578125" style="43" customWidth="1"/>
    <col min="12035" max="12035" width="16.85546875" style="43" customWidth="1"/>
    <col min="12036" max="12036" width="8.7109375" style="43" customWidth="1"/>
    <col min="12037" max="12037" width="8" style="43" customWidth="1"/>
    <col min="12038" max="12038" width="7.42578125" style="43" customWidth="1"/>
    <col min="12039" max="12039" width="8.42578125" style="43" customWidth="1"/>
    <col min="12040" max="12040" width="8" style="43" customWidth="1"/>
    <col min="12041" max="12041" width="7.85546875" style="43" customWidth="1"/>
    <col min="12042" max="12042" width="9.140625" style="43" customWidth="1"/>
    <col min="12043" max="12043" width="8.140625" style="43" customWidth="1"/>
    <col min="12044" max="12044" width="6.7109375" style="43" customWidth="1"/>
    <col min="12045" max="12045" width="9.28515625" style="43" customWidth="1"/>
    <col min="12046" max="12049" width="8.7109375" style="43" customWidth="1"/>
    <col min="12050" max="12053" width="9.5703125" style="43" customWidth="1"/>
    <col min="12054" max="12054" width="9" style="43" customWidth="1"/>
    <col min="12055" max="12055" width="7.85546875" style="43" customWidth="1"/>
    <col min="12056" max="12056" width="9.140625" style="43"/>
    <col min="12057" max="12057" width="10.5703125" style="43" customWidth="1"/>
    <col min="12058" max="12289" width="9.140625" style="43"/>
    <col min="12290" max="12290" width="6.42578125" style="43" customWidth="1"/>
    <col min="12291" max="12291" width="16.85546875" style="43" customWidth="1"/>
    <col min="12292" max="12292" width="8.7109375" style="43" customWidth="1"/>
    <col min="12293" max="12293" width="8" style="43" customWidth="1"/>
    <col min="12294" max="12294" width="7.42578125" style="43" customWidth="1"/>
    <col min="12295" max="12295" width="8.42578125" style="43" customWidth="1"/>
    <col min="12296" max="12296" width="8" style="43" customWidth="1"/>
    <col min="12297" max="12297" width="7.85546875" style="43" customWidth="1"/>
    <col min="12298" max="12298" width="9.140625" style="43" customWidth="1"/>
    <col min="12299" max="12299" width="8.140625" style="43" customWidth="1"/>
    <col min="12300" max="12300" width="6.7109375" style="43" customWidth="1"/>
    <col min="12301" max="12301" width="9.28515625" style="43" customWidth="1"/>
    <col min="12302" max="12305" width="8.7109375" style="43" customWidth="1"/>
    <col min="12306" max="12309" width="9.5703125" style="43" customWidth="1"/>
    <col min="12310" max="12310" width="9" style="43" customWidth="1"/>
    <col min="12311" max="12311" width="7.85546875" style="43" customWidth="1"/>
    <col min="12312" max="12312" width="9.140625" style="43"/>
    <col min="12313" max="12313" width="10.5703125" style="43" customWidth="1"/>
    <col min="12314" max="12545" width="9.140625" style="43"/>
    <col min="12546" max="12546" width="6.42578125" style="43" customWidth="1"/>
    <col min="12547" max="12547" width="16.85546875" style="43" customWidth="1"/>
    <col min="12548" max="12548" width="8.7109375" style="43" customWidth="1"/>
    <col min="12549" max="12549" width="8" style="43" customWidth="1"/>
    <col min="12550" max="12550" width="7.42578125" style="43" customWidth="1"/>
    <col min="12551" max="12551" width="8.42578125" style="43" customWidth="1"/>
    <col min="12552" max="12552" width="8" style="43" customWidth="1"/>
    <col min="12553" max="12553" width="7.85546875" style="43" customWidth="1"/>
    <col min="12554" max="12554" width="9.140625" style="43" customWidth="1"/>
    <col min="12555" max="12555" width="8.140625" style="43" customWidth="1"/>
    <col min="12556" max="12556" width="6.7109375" style="43" customWidth="1"/>
    <col min="12557" max="12557" width="9.28515625" style="43" customWidth="1"/>
    <col min="12558" max="12561" width="8.7109375" style="43" customWidth="1"/>
    <col min="12562" max="12565" width="9.5703125" style="43" customWidth="1"/>
    <col min="12566" max="12566" width="9" style="43" customWidth="1"/>
    <col min="12567" max="12567" width="7.85546875" style="43" customWidth="1"/>
    <col min="12568" max="12568" width="9.140625" style="43"/>
    <col min="12569" max="12569" width="10.5703125" style="43" customWidth="1"/>
    <col min="12570" max="12801" width="9.140625" style="43"/>
    <col min="12802" max="12802" width="6.42578125" style="43" customWidth="1"/>
    <col min="12803" max="12803" width="16.85546875" style="43" customWidth="1"/>
    <col min="12804" max="12804" width="8.7109375" style="43" customWidth="1"/>
    <col min="12805" max="12805" width="8" style="43" customWidth="1"/>
    <col min="12806" max="12806" width="7.42578125" style="43" customWidth="1"/>
    <col min="12807" max="12807" width="8.42578125" style="43" customWidth="1"/>
    <col min="12808" max="12808" width="8" style="43" customWidth="1"/>
    <col min="12809" max="12809" width="7.85546875" style="43" customWidth="1"/>
    <col min="12810" max="12810" width="9.140625" style="43" customWidth="1"/>
    <col min="12811" max="12811" width="8.140625" style="43" customWidth="1"/>
    <col min="12812" max="12812" width="6.7109375" style="43" customWidth="1"/>
    <col min="12813" max="12813" width="9.28515625" style="43" customWidth="1"/>
    <col min="12814" max="12817" width="8.7109375" style="43" customWidth="1"/>
    <col min="12818" max="12821" width="9.5703125" style="43" customWidth="1"/>
    <col min="12822" max="12822" width="9" style="43" customWidth="1"/>
    <col min="12823" max="12823" width="7.85546875" style="43" customWidth="1"/>
    <col min="12824" max="12824" width="9.140625" style="43"/>
    <col min="12825" max="12825" width="10.5703125" style="43" customWidth="1"/>
    <col min="12826" max="13057" width="9.140625" style="43"/>
    <col min="13058" max="13058" width="6.42578125" style="43" customWidth="1"/>
    <col min="13059" max="13059" width="16.85546875" style="43" customWidth="1"/>
    <col min="13060" max="13060" width="8.7109375" style="43" customWidth="1"/>
    <col min="13061" max="13061" width="8" style="43" customWidth="1"/>
    <col min="13062" max="13062" width="7.42578125" style="43" customWidth="1"/>
    <col min="13063" max="13063" width="8.42578125" style="43" customWidth="1"/>
    <col min="13064" max="13064" width="8" style="43" customWidth="1"/>
    <col min="13065" max="13065" width="7.85546875" style="43" customWidth="1"/>
    <col min="13066" max="13066" width="9.140625" style="43" customWidth="1"/>
    <col min="13067" max="13067" width="8.140625" style="43" customWidth="1"/>
    <col min="13068" max="13068" width="6.7109375" style="43" customWidth="1"/>
    <col min="13069" max="13069" width="9.28515625" style="43" customWidth="1"/>
    <col min="13070" max="13073" width="8.7109375" style="43" customWidth="1"/>
    <col min="13074" max="13077" width="9.5703125" style="43" customWidth="1"/>
    <col min="13078" max="13078" width="9" style="43" customWidth="1"/>
    <col min="13079" max="13079" width="7.85546875" style="43" customWidth="1"/>
    <col min="13080" max="13080" width="9.140625" style="43"/>
    <col min="13081" max="13081" width="10.5703125" style="43" customWidth="1"/>
    <col min="13082" max="13313" width="9.140625" style="43"/>
    <col min="13314" max="13314" width="6.42578125" style="43" customWidth="1"/>
    <col min="13315" max="13315" width="16.85546875" style="43" customWidth="1"/>
    <col min="13316" max="13316" width="8.7109375" style="43" customWidth="1"/>
    <col min="13317" max="13317" width="8" style="43" customWidth="1"/>
    <col min="13318" max="13318" width="7.42578125" style="43" customWidth="1"/>
    <col min="13319" max="13319" width="8.42578125" style="43" customWidth="1"/>
    <col min="13320" max="13320" width="8" style="43" customWidth="1"/>
    <col min="13321" max="13321" width="7.85546875" style="43" customWidth="1"/>
    <col min="13322" max="13322" width="9.140625" style="43" customWidth="1"/>
    <col min="13323" max="13323" width="8.140625" style="43" customWidth="1"/>
    <col min="13324" max="13324" width="6.7109375" style="43" customWidth="1"/>
    <col min="13325" max="13325" width="9.28515625" style="43" customWidth="1"/>
    <col min="13326" max="13329" width="8.7109375" style="43" customWidth="1"/>
    <col min="13330" max="13333" width="9.5703125" style="43" customWidth="1"/>
    <col min="13334" max="13334" width="9" style="43" customWidth="1"/>
    <col min="13335" max="13335" width="7.85546875" style="43" customWidth="1"/>
    <col min="13336" max="13336" width="9.140625" style="43"/>
    <col min="13337" max="13337" width="10.5703125" style="43" customWidth="1"/>
    <col min="13338" max="13569" width="9.140625" style="43"/>
    <col min="13570" max="13570" width="6.42578125" style="43" customWidth="1"/>
    <col min="13571" max="13571" width="16.85546875" style="43" customWidth="1"/>
    <col min="13572" max="13572" width="8.7109375" style="43" customWidth="1"/>
    <col min="13573" max="13573" width="8" style="43" customWidth="1"/>
    <col min="13574" max="13574" width="7.42578125" style="43" customWidth="1"/>
    <col min="13575" max="13575" width="8.42578125" style="43" customWidth="1"/>
    <col min="13576" max="13576" width="8" style="43" customWidth="1"/>
    <col min="13577" max="13577" width="7.85546875" style="43" customWidth="1"/>
    <col min="13578" max="13578" width="9.140625" style="43" customWidth="1"/>
    <col min="13579" max="13579" width="8.140625" style="43" customWidth="1"/>
    <col min="13580" max="13580" width="6.7109375" style="43" customWidth="1"/>
    <col min="13581" max="13581" width="9.28515625" style="43" customWidth="1"/>
    <col min="13582" max="13585" width="8.7109375" style="43" customWidth="1"/>
    <col min="13586" max="13589" width="9.5703125" style="43" customWidth="1"/>
    <col min="13590" max="13590" width="9" style="43" customWidth="1"/>
    <col min="13591" max="13591" width="7.85546875" style="43" customWidth="1"/>
    <col min="13592" max="13592" width="9.140625" style="43"/>
    <col min="13593" max="13593" width="10.5703125" style="43" customWidth="1"/>
    <col min="13594" max="13825" width="9.140625" style="43"/>
    <col min="13826" max="13826" width="6.42578125" style="43" customWidth="1"/>
    <col min="13827" max="13827" width="16.85546875" style="43" customWidth="1"/>
    <col min="13828" max="13828" width="8.7109375" style="43" customWidth="1"/>
    <col min="13829" max="13829" width="8" style="43" customWidth="1"/>
    <col min="13830" max="13830" width="7.42578125" style="43" customWidth="1"/>
    <col min="13831" max="13831" width="8.42578125" style="43" customWidth="1"/>
    <col min="13832" max="13832" width="8" style="43" customWidth="1"/>
    <col min="13833" max="13833" width="7.85546875" style="43" customWidth="1"/>
    <col min="13834" max="13834" width="9.140625" style="43" customWidth="1"/>
    <col min="13835" max="13835" width="8.140625" style="43" customWidth="1"/>
    <col min="13836" max="13836" width="6.7109375" style="43" customWidth="1"/>
    <col min="13837" max="13837" width="9.28515625" style="43" customWidth="1"/>
    <col min="13838" max="13841" width="8.7109375" style="43" customWidth="1"/>
    <col min="13842" max="13845" width="9.5703125" style="43" customWidth="1"/>
    <col min="13846" max="13846" width="9" style="43" customWidth="1"/>
    <col min="13847" max="13847" width="7.85546875" style="43" customWidth="1"/>
    <col min="13848" max="13848" width="9.140625" style="43"/>
    <col min="13849" max="13849" width="10.5703125" style="43" customWidth="1"/>
    <col min="13850" max="14081" width="9.140625" style="43"/>
    <col min="14082" max="14082" width="6.42578125" style="43" customWidth="1"/>
    <col min="14083" max="14083" width="16.85546875" style="43" customWidth="1"/>
    <col min="14084" max="14084" width="8.7109375" style="43" customWidth="1"/>
    <col min="14085" max="14085" width="8" style="43" customWidth="1"/>
    <col min="14086" max="14086" width="7.42578125" style="43" customWidth="1"/>
    <col min="14087" max="14087" width="8.42578125" style="43" customWidth="1"/>
    <col min="14088" max="14088" width="8" style="43" customWidth="1"/>
    <col min="14089" max="14089" width="7.85546875" style="43" customWidth="1"/>
    <col min="14090" max="14090" width="9.140625" style="43" customWidth="1"/>
    <col min="14091" max="14091" width="8.140625" style="43" customWidth="1"/>
    <col min="14092" max="14092" width="6.7109375" style="43" customWidth="1"/>
    <col min="14093" max="14093" width="9.28515625" style="43" customWidth="1"/>
    <col min="14094" max="14097" width="8.7109375" style="43" customWidth="1"/>
    <col min="14098" max="14101" width="9.5703125" style="43" customWidth="1"/>
    <col min="14102" max="14102" width="9" style="43" customWidth="1"/>
    <col min="14103" max="14103" width="7.85546875" style="43" customWidth="1"/>
    <col min="14104" max="14104" width="9.140625" style="43"/>
    <col min="14105" max="14105" width="10.5703125" style="43" customWidth="1"/>
    <col min="14106" max="14337" width="9.140625" style="43"/>
    <col min="14338" max="14338" width="6.42578125" style="43" customWidth="1"/>
    <col min="14339" max="14339" width="16.85546875" style="43" customWidth="1"/>
    <col min="14340" max="14340" width="8.7109375" style="43" customWidth="1"/>
    <col min="14341" max="14341" width="8" style="43" customWidth="1"/>
    <col min="14342" max="14342" width="7.42578125" style="43" customWidth="1"/>
    <col min="14343" max="14343" width="8.42578125" style="43" customWidth="1"/>
    <col min="14344" max="14344" width="8" style="43" customWidth="1"/>
    <col min="14345" max="14345" width="7.85546875" style="43" customWidth="1"/>
    <col min="14346" max="14346" width="9.140625" style="43" customWidth="1"/>
    <col min="14347" max="14347" width="8.140625" style="43" customWidth="1"/>
    <col min="14348" max="14348" width="6.7109375" style="43" customWidth="1"/>
    <col min="14349" max="14349" width="9.28515625" style="43" customWidth="1"/>
    <col min="14350" max="14353" width="8.7109375" style="43" customWidth="1"/>
    <col min="14354" max="14357" width="9.5703125" style="43" customWidth="1"/>
    <col min="14358" max="14358" width="9" style="43" customWidth="1"/>
    <col min="14359" max="14359" width="7.85546875" style="43" customWidth="1"/>
    <col min="14360" max="14360" width="9.140625" style="43"/>
    <col min="14361" max="14361" width="10.5703125" style="43" customWidth="1"/>
    <col min="14362" max="14593" width="9.140625" style="43"/>
    <col min="14594" max="14594" width="6.42578125" style="43" customWidth="1"/>
    <col min="14595" max="14595" width="16.85546875" style="43" customWidth="1"/>
    <col min="14596" max="14596" width="8.7109375" style="43" customWidth="1"/>
    <col min="14597" max="14597" width="8" style="43" customWidth="1"/>
    <col min="14598" max="14598" width="7.42578125" style="43" customWidth="1"/>
    <col min="14599" max="14599" width="8.42578125" style="43" customWidth="1"/>
    <col min="14600" max="14600" width="8" style="43" customWidth="1"/>
    <col min="14601" max="14601" width="7.85546875" style="43" customWidth="1"/>
    <col min="14602" max="14602" width="9.140625" style="43" customWidth="1"/>
    <col min="14603" max="14603" width="8.140625" style="43" customWidth="1"/>
    <col min="14604" max="14604" width="6.7109375" style="43" customWidth="1"/>
    <col min="14605" max="14605" width="9.28515625" style="43" customWidth="1"/>
    <col min="14606" max="14609" width="8.7109375" style="43" customWidth="1"/>
    <col min="14610" max="14613" width="9.5703125" style="43" customWidth="1"/>
    <col min="14614" max="14614" width="9" style="43" customWidth="1"/>
    <col min="14615" max="14615" width="7.85546875" style="43" customWidth="1"/>
    <col min="14616" max="14616" width="9.140625" style="43"/>
    <col min="14617" max="14617" width="10.5703125" style="43" customWidth="1"/>
    <col min="14618" max="14849" width="9.140625" style="43"/>
    <col min="14850" max="14850" width="6.42578125" style="43" customWidth="1"/>
    <col min="14851" max="14851" width="16.85546875" style="43" customWidth="1"/>
    <col min="14852" max="14852" width="8.7109375" style="43" customWidth="1"/>
    <col min="14853" max="14853" width="8" style="43" customWidth="1"/>
    <col min="14854" max="14854" width="7.42578125" style="43" customWidth="1"/>
    <col min="14855" max="14855" width="8.42578125" style="43" customWidth="1"/>
    <col min="14856" max="14856" width="8" style="43" customWidth="1"/>
    <col min="14857" max="14857" width="7.85546875" style="43" customWidth="1"/>
    <col min="14858" max="14858" width="9.140625" style="43" customWidth="1"/>
    <col min="14859" max="14859" width="8.140625" style="43" customWidth="1"/>
    <col min="14860" max="14860" width="6.7109375" style="43" customWidth="1"/>
    <col min="14861" max="14861" width="9.28515625" style="43" customWidth="1"/>
    <col min="14862" max="14865" width="8.7109375" style="43" customWidth="1"/>
    <col min="14866" max="14869" width="9.5703125" style="43" customWidth="1"/>
    <col min="14870" max="14870" width="9" style="43" customWidth="1"/>
    <col min="14871" max="14871" width="7.85546875" style="43" customWidth="1"/>
    <col min="14872" max="14872" width="9.140625" style="43"/>
    <col min="14873" max="14873" width="10.5703125" style="43" customWidth="1"/>
    <col min="14874" max="15105" width="9.140625" style="43"/>
    <col min="15106" max="15106" width="6.42578125" style="43" customWidth="1"/>
    <col min="15107" max="15107" width="16.85546875" style="43" customWidth="1"/>
    <col min="15108" max="15108" width="8.7109375" style="43" customWidth="1"/>
    <col min="15109" max="15109" width="8" style="43" customWidth="1"/>
    <col min="15110" max="15110" width="7.42578125" style="43" customWidth="1"/>
    <col min="15111" max="15111" width="8.42578125" style="43" customWidth="1"/>
    <col min="15112" max="15112" width="8" style="43" customWidth="1"/>
    <col min="15113" max="15113" width="7.85546875" style="43" customWidth="1"/>
    <col min="15114" max="15114" width="9.140625" style="43" customWidth="1"/>
    <col min="15115" max="15115" width="8.140625" style="43" customWidth="1"/>
    <col min="15116" max="15116" width="6.7109375" style="43" customWidth="1"/>
    <col min="15117" max="15117" width="9.28515625" style="43" customWidth="1"/>
    <col min="15118" max="15121" width="8.7109375" style="43" customWidth="1"/>
    <col min="15122" max="15125" width="9.5703125" style="43" customWidth="1"/>
    <col min="15126" max="15126" width="9" style="43" customWidth="1"/>
    <col min="15127" max="15127" width="7.85546875" style="43" customWidth="1"/>
    <col min="15128" max="15128" width="9.140625" style="43"/>
    <col min="15129" max="15129" width="10.5703125" style="43" customWidth="1"/>
    <col min="15130" max="15361" width="9.140625" style="43"/>
    <col min="15362" max="15362" width="6.42578125" style="43" customWidth="1"/>
    <col min="15363" max="15363" width="16.85546875" style="43" customWidth="1"/>
    <col min="15364" max="15364" width="8.7109375" style="43" customWidth="1"/>
    <col min="15365" max="15365" width="8" style="43" customWidth="1"/>
    <col min="15366" max="15366" width="7.42578125" style="43" customWidth="1"/>
    <col min="15367" max="15367" width="8.42578125" style="43" customWidth="1"/>
    <col min="15368" max="15368" width="8" style="43" customWidth="1"/>
    <col min="15369" max="15369" width="7.85546875" style="43" customWidth="1"/>
    <col min="15370" max="15370" width="9.140625" style="43" customWidth="1"/>
    <col min="15371" max="15371" width="8.140625" style="43" customWidth="1"/>
    <col min="15372" max="15372" width="6.7109375" style="43" customWidth="1"/>
    <col min="15373" max="15373" width="9.28515625" style="43" customWidth="1"/>
    <col min="15374" max="15377" width="8.7109375" style="43" customWidth="1"/>
    <col min="15378" max="15381" width="9.5703125" style="43" customWidth="1"/>
    <col min="15382" max="15382" width="9" style="43" customWidth="1"/>
    <col min="15383" max="15383" width="7.85546875" style="43" customWidth="1"/>
    <col min="15384" max="15384" width="9.140625" style="43"/>
    <col min="15385" max="15385" width="10.5703125" style="43" customWidth="1"/>
    <col min="15386" max="15617" width="9.140625" style="43"/>
    <col min="15618" max="15618" width="6.42578125" style="43" customWidth="1"/>
    <col min="15619" max="15619" width="16.85546875" style="43" customWidth="1"/>
    <col min="15620" max="15620" width="8.7109375" style="43" customWidth="1"/>
    <col min="15621" max="15621" width="8" style="43" customWidth="1"/>
    <col min="15622" max="15622" width="7.42578125" style="43" customWidth="1"/>
    <col min="15623" max="15623" width="8.42578125" style="43" customWidth="1"/>
    <col min="15624" max="15624" width="8" style="43" customWidth="1"/>
    <col min="15625" max="15625" width="7.85546875" style="43" customWidth="1"/>
    <col min="15626" max="15626" width="9.140625" style="43" customWidth="1"/>
    <col min="15627" max="15627" width="8.140625" style="43" customWidth="1"/>
    <col min="15628" max="15628" width="6.7109375" style="43" customWidth="1"/>
    <col min="15629" max="15629" width="9.28515625" style="43" customWidth="1"/>
    <col min="15630" max="15633" width="8.7109375" style="43" customWidth="1"/>
    <col min="15634" max="15637" width="9.5703125" style="43" customWidth="1"/>
    <col min="15638" max="15638" width="9" style="43" customWidth="1"/>
    <col min="15639" max="15639" width="7.85546875" style="43" customWidth="1"/>
    <col min="15640" max="15640" width="9.140625" style="43"/>
    <col min="15641" max="15641" width="10.5703125" style="43" customWidth="1"/>
    <col min="15642" max="15873" width="9.140625" style="43"/>
    <col min="15874" max="15874" width="6.42578125" style="43" customWidth="1"/>
    <col min="15875" max="15875" width="16.85546875" style="43" customWidth="1"/>
    <col min="15876" max="15876" width="8.7109375" style="43" customWidth="1"/>
    <col min="15877" max="15877" width="8" style="43" customWidth="1"/>
    <col min="15878" max="15878" width="7.42578125" style="43" customWidth="1"/>
    <col min="15879" max="15879" width="8.42578125" style="43" customWidth="1"/>
    <col min="15880" max="15880" width="8" style="43" customWidth="1"/>
    <col min="15881" max="15881" width="7.85546875" style="43" customWidth="1"/>
    <col min="15882" max="15882" width="9.140625" style="43" customWidth="1"/>
    <col min="15883" max="15883" width="8.140625" style="43" customWidth="1"/>
    <col min="15884" max="15884" width="6.7109375" style="43" customWidth="1"/>
    <col min="15885" max="15885" width="9.28515625" style="43" customWidth="1"/>
    <col min="15886" max="15889" width="8.7109375" style="43" customWidth="1"/>
    <col min="15890" max="15893" width="9.5703125" style="43" customWidth="1"/>
    <col min="15894" max="15894" width="9" style="43" customWidth="1"/>
    <col min="15895" max="15895" width="7.85546875" style="43" customWidth="1"/>
    <col min="15896" max="15896" width="9.140625" style="43"/>
    <col min="15897" max="15897" width="10.5703125" style="43" customWidth="1"/>
    <col min="15898" max="16129" width="9.140625" style="43"/>
    <col min="16130" max="16130" width="6.42578125" style="43" customWidth="1"/>
    <col min="16131" max="16131" width="16.85546875" style="43" customWidth="1"/>
    <col min="16132" max="16132" width="8.7109375" style="43" customWidth="1"/>
    <col min="16133" max="16133" width="8" style="43" customWidth="1"/>
    <col min="16134" max="16134" width="7.42578125" style="43" customWidth="1"/>
    <col min="16135" max="16135" width="8.42578125" style="43" customWidth="1"/>
    <col min="16136" max="16136" width="8" style="43" customWidth="1"/>
    <col min="16137" max="16137" width="7.85546875" style="43" customWidth="1"/>
    <col min="16138" max="16138" width="9.140625" style="43" customWidth="1"/>
    <col min="16139" max="16139" width="8.140625" style="43" customWidth="1"/>
    <col min="16140" max="16140" width="6.7109375" style="43" customWidth="1"/>
    <col min="16141" max="16141" width="9.28515625" style="43" customWidth="1"/>
    <col min="16142" max="16145" width="8.7109375" style="43" customWidth="1"/>
    <col min="16146" max="16149" width="9.5703125" style="43" customWidth="1"/>
    <col min="16150" max="16150" width="9" style="43" customWidth="1"/>
    <col min="16151" max="16151" width="7.85546875" style="43" customWidth="1"/>
    <col min="16152" max="16152" width="9.140625" style="43"/>
    <col min="16153" max="16153" width="10.5703125" style="43" customWidth="1"/>
    <col min="16154" max="16384" width="9.140625" style="43"/>
  </cols>
  <sheetData>
    <row r="1" spans="1:28" s="9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8" s="9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8" s="95" customFormat="1" ht="22.5" customHeight="1">
      <c r="A3" s="207" t="s">
        <v>65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spans="1:28" s="16" customFormat="1" ht="21" customHeight="1" thickBot="1">
      <c r="A4" s="206" t="s">
        <v>21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8" s="50" customFormat="1" ht="26.25" customHeight="1">
      <c r="A5" s="183" t="s">
        <v>10</v>
      </c>
      <c r="B5" s="192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8" s="50" customFormat="1" ht="31.5">
      <c r="A6" s="184"/>
      <c r="B6" s="193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8" s="95" customFormat="1" ht="28.5" customHeight="1">
      <c r="A7" s="96">
        <v>1</v>
      </c>
      <c r="B7" s="97" t="s">
        <v>17</v>
      </c>
      <c r="C7" s="52">
        <f>HLOOKUP(C6,[1]RCH!C4:W15,12,0)</f>
        <v>1.6969999999999998</v>
      </c>
      <c r="D7" s="52">
        <f>HLOOKUP(D6,[1]RCH!D4:X15,12,0)</f>
        <v>1.0549999999999999</v>
      </c>
      <c r="E7" s="52">
        <f>HLOOKUP(E6,[1]RCH!E4:X15,12,0)</f>
        <v>7.0000000000000007E-2</v>
      </c>
      <c r="F7" s="52">
        <f>HLOOKUP(F6,[1]RCH!F4:X15,12,0)</f>
        <v>1.91</v>
      </c>
      <c r="G7" s="52">
        <f>HLOOKUP(G6,[1]RCH!G4:X15,12,0)</f>
        <v>0.4551</v>
      </c>
      <c r="H7" s="52">
        <f>HLOOKUP(H6,[1]RCH!H4:Y15,12,0)</f>
        <v>0.52</v>
      </c>
      <c r="I7" s="52">
        <f>HLOOKUP(I6,[1]RCH!I4:Z15,12,0)</f>
        <v>1.43</v>
      </c>
      <c r="J7" s="52">
        <f>HLOOKUP(J6,[1]RCH!J4:AA15,12,0)</f>
        <v>0.32</v>
      </c>
      <c r="K7" s="52">
        <f>HLOOKUP(K6,[1]RCH!K4:AB15,12,0)</f>
        <v>0.28999999999999998</v>
      </c>
      <c r="L7" s="52">
        <f>HLOOKUP(L6,[1]RCH!L4:AC15,12,0)</f>
        <v>3.13</v>
      </c>
      <c r="M7" s="52">
        <f>HLOOKUP(M6,[1]RCH!M4:AD15,12,0)</f>
        <v>2.1800000000000002</v>
      </c>
      <c r="N7" s="52">
        <f>HLOOKUP(N6,[1]RCH!N4:AE15,12,0)</f>
        <v>0.66</v>
      </c>
      <c r="O7" s="52">
        <f>HLOOKUP(O6,[1]RCH!O4:AF15,12,0)</f>
        <v>3.32</v>
      </c>
      <c r="P7" s="52">
        <f>HLOOKUP(P6,[1]RCH!P4:AG15,12,0)</f>
        <v>1.8399999999999999</v>
      </c>
      <c r="Q7" s="52">
        <f>HLOOKUP(Q6,[1]RCH!Q4:AH15,12,0)</f>
        <v>0.99</v>
      </c>
      <c r="R7" s="52">
        <f>HLOOKUP(R6,[1]RCH!R4:AI15,12,0)</f>
        <v>3.77</v>
      </c>
      <c r="S7" s="52">
        <f>HLOOKUP(S6,[1]RCH!S4:AJ15,12,0)</f>
        <v>2</v>
      </c>
      <c r="T7" s="52">
        <f>HLOOKUP(T6,[1]RCH!T4:AK15,12,0)</f>
        <v>1.83</v>
      </c>
      <c r="U7" s="52">
        <f>HLOOKUP(U6,[1]RCH!U4:AL15,12,0)</f>
        <v>4.34</v>
      </c>
      <c r="V7" s="52">
        <f>HLOOKUP(V6,[1]RCH!V4:AM15,12,0)</f>
        <v>2.895</v>
      </c>
      <c r="W7" s="52">
        <f>HLOOKUP(W6,[1]RCH!W4:AN15,12,0)</f>
        <v>2.3875384999999998</v>
      </c>
      <c r="X7" s="130">
        <f>SUM(C7+F7+I7+L7+O7+R7+U7)</f>
        <v>19.597000000000001</v>
      </c>
      <c r="Y7" s="130">
        <f>SUM(D7+G7+J7+M7+P7+S7+V7)</f>
        <v>10.745100000000001</v>
      </c>
      <c r="Z7" s="131">
        <f>SUM(E7+H7+K7+N7+Q7+T7+W7)</f>
        <v>6.7475385000000001</v>
      </c>
      <c r="AA7" s="37"/>
      <c r="AB7" s="37"/>
    </row>
    <row r="8" spans="1:28" s="95" customFormat="1" ht="36.75" customHeight="1" thickBot="1">
      <c r="A8" s="64">
        <v>2</v>
      </c>
      <c r="B8" s="7" t="s">
        <v>18</v>
      </c>
      <c r="C8" s="52">
        <f>HLOOKUP(C6,[1]Additionalities!C4:W15,12,0)</f>
        <v>0</v>
      </c>
      <c r="D8" s="52">
        <f>HLOOKUP(D6,[1]Additionalities!D4:X15,12,0)</f>
        <v>1.8620000000000001</v>
      </c>
      <c r="E8" s="52">
        <f>HLOOKUP(E6,[1]Additionalities!E4:Y15,12,0)</f>
        <v>0</v>
      </c>
      <c r="F8" s="52">
        <f>HLOOKUP(F6,[1]Additionalities!F4:Z15,12,0)</f>
        <v>1.87</v>
      </c>
      <c r="G8" s="52">
        <f>HLOOKUP(G6,[1]Additionalities!G4:AA15,12,0)</f>
        <v>1.1156999999999999</v>
      </c>
      <c r="H8" s="52">
        <f>HLOOKUP(H6,[1]Additionalities!H4:AB15,12,0)</f>
        <v>0.35</v>
      </c>
      <c r="I8" s="52">
        <f>HLOOKUP(I6,[1]Additionalities!I4:AC15,12,0)</f>
        <v>3.27</v>
      </c>
      <c r="J8" s="52">
        <f>HLOOKUP(J6,[1]Additionalities!J4:AD15,12,0)</f>
        <v>0.94</v>
      </c>
      <c r="K8" s="52">
        <f>HLOOKUP(K6,[1]Additionalities!K4:AE15,12,0)</f>
        <v>0.88</v>
      </c>
      <c r="L8" s="52">
        <f>HLOOKUP(L6,[1]Additionalities!L4:AF15,12,0)</f>
        <v>2.76</v>
      </c>
      <c r="M8" s="52">
        <f>HLOOKUP(M6,[1]Additionalities!M4:AG15,12,0)</f>
        <v>2.38</v>
      </c>
      <c r="N8" s="52">
        <f>HLOOKUP(N6,[1]Additionalities!N4:AH15,12,0)</f>
        <v>1.21</v>
      </c>
      <c r="O8" s="52">
        <f>HLOOKUP(O6,[1]Additionalities!O4:AI15,12,0)</f>
        <v>3.55</v>
      </c>
      <c r="P8" s="52">
        <f>HLOOKUP(P6,[1]Additionalities!P4:AJ15,12,0)</f>
        <v>3.5500000000000003</v>
      </c>
      <c r="Q8" s="52">
        <f>HLOOKUP(Q6,[1]Additionalities!Q4:AK15,12,0)</f>
        <v>6.92</v>
      </c>
      <c r="R8" s="52">
        <f>HLOOKUP(R6,[1]Additionalities!R4:AL15,12,0)</f>
        <v>4.18</v>
      </c>
      <c r="S8" s="52">
        <f>HLOOKUP(S6,[1]Additionalities!S4:AM15,12,0)</f>
        <v>4.18</v>
      </c>
      <c r="T8" s="52">
        <f>HLOOKUP(T6,[1]Additionalities!T4:AN15,12,0)</f>
        <v>6.69</v>
      </c>
      <c r="U8" s="52">
        <f>HLOOKUP(U6,[1]Additionalities!U4:AO15,12,0)</f>
        <v>5.34</v>
      </c>
      <c r="V8" s="52">
        <f>HLOOKUP(V6,[1]Additionalities!V4:AP15,12,0)</f>
        <v>5.34</v>
      </c>
      <c r="W8" s="52">
        <f>HLOOKUP(W6,[1]Additionalities!W4:AQ15,12,0)</f>
        <v>5.2364999999999995</v>
      </c>
      <c r="X8" s="130">
        <f t="shared" ref="X8" si="0">SUM(C8+F8+I8+L8+O8+R8+U8)</f>
        <v>20.97</v>
      </c>
      <c r="Y8" s="130">
        <f t="shared" ref="Y8" si="1">SUM(D8+G8+J8+M8+P8+S8+V8)</f>
        <v>19.367699999999999</v>
      </c>
      <c r="Z8" s="131">
        <f t="shared" ref="Z8" si="2">SUM(E8+H8+K8+N8+Q8+T8+W8)</f>
        <v>21.2865</v>
      </c>
    </row>
    <row r="9" spans="1:28" s="139" customFormat="1" ht="25.5" customHeight="1">
      <c r="A9" s="163" t="s">
        <v>29</v>
      </c>
      <c r="B9" s="163"/>
      <c r="C9" s="156"/>
      <c r="D9" s="156"/>
      <c r="E9" s="156"/>
      <c r="F9" s="156"/>
      <c r="G9" s="156"/>
      <c r="H9" s="156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8" s="139" customFormat="1" ht="25.5" customHeight="1">
      <c r="A10" s="166"/>
      <c r="B10" s="164" t="e">
        <f>DL!B10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8" s="141" customFormat="1" ht="27" customHeight="1">
      <c r="A11" s="166"/>
      <c r="B11" s="164" t="e">
        <f>DL!B11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8" ht="18.75" customHeight="1">
      <c r="A12" s="165"/>
      <c r="B12" s="164" t="e">
        <f>DL!B12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2" activePane="bottomRight" state="frozen"/>
      <selection pane="bottomRight" activeCell="D19" sqref="D19"/>
      <pageMargins left="0.15748031496062992" right="0.15748031496062992" top="0.59055118110236227" bottom="0.15748031496062992" header="0.19685039370078741" footer="0.15748031496062992"/>
      <printOptions horizontalCentered="1"/>
      <pageSetup paperSize="9" scale="59" orientation="landscape" r:id="rId1"/>
    </customSheetView>
  </customSheetViews>
  <mergeCells count="14">
    <mergeCell ref="R5:T5"/>
    <mergeCell ref="X5:Z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O5:Q5"/>
  </mergeCells>
  <printOptions horizontalCentered="1"/>
  <pageMargins left="0.15748031496062992" right="0.15748031496062992" top="0.31496062992125984" bottom="0.15748031496062992" header="0.19685039370078741" footer="0.15748031496062992"/>
  <pageSetup paperSize="9" scale="57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1" sqref="L11"/>
    </sheetView>
  </sheetViews>
  <sheetFormatPr defaultRowHeight="15"/>
  <cols>
    <col min="1" max="1" width="9.140625" style="43"/>
    <col min="2" max="2" width="14.85546875" style="49" customWidth="1"/>
    <col min="3" max="3" width="10.5703125" style="43" bestFit="1" customWidth="1"/>
    <col min="4" max="5" width="9.140625" style="43" bestFit="1" customWidth="1"/>
    <col min="6" max="6" width="10.5703125" style="43" bestFit="1" customWidth="1"/>
    <col min="7" max="8" width="9.140625" style="43" bestFit="1" customWidth="1"/>
    <col min="9" max="9" width="10.5703125" style="43" bestFit="1" customWidth="1"/>
    <col min="10" max="11" width="9.140625" style="43" bestFit="1" customWidth="1"/>
    <col min="12" max="12" width="10.5703125" style="43" bestFit="1" customWidth="1"/>
    <col min="13" max="14" width="9.140625" style="43" bestFit="1" customWidth="1"/>
    <col min="15" max="15" width="10.5703125" style="43" bestFit="1" customWidth="1"/>
    <col min="16" max="17" width="9.140625" style="43" customWidth="1"/>
    <col min="18" max="18" width="10.5703125" style="43" bestFit="1" customWidth="1"/>
    <col min="19" max="19" width="9.140625" style="43" bestFit="1" customWidth="1"/>
    <col min="20" max="20" width="9.140625" style="43" customWidth="1"/>
    <col min="21" max="21" width="10.5703125" style="43" customWidth="1"/>
    <col min="22" max="23" width="9.140625" style="43" customWidth="1"/>
    <col min="24" max="26" width="10.5703125" style="43" customWidth="1"/>
    <col min="27" max="258" width="9.140625" style="43"/>
    <col min="259" max="259" width="27.42578125" style="43" customWidth="1"/>
    <col min="260" max="271" width="9" style="43" bestFit="1" customWidth="1"/>
    <col min="272" max="277" width="9.140625" style="43" customWidth="1"/>
    <col min="278" max="278" width="9.7109375" style="43" bestFit="1" customWidth="1"/>
    <col min="279" max="280" width="9.28515625" style="43" bestFit="1" customWidth="1"/>
    <col min="281" max="282" width="9" style="43" bestFit="1" customWidth="1"/>
    <col min="283" max="514" width="9.140625" style="43"/>
    <col min="515" max="515" width="27.42578125" style="43" customWidth="1"/>
    <col min="516" max="527" width="9" style="43" bestFit="1" customWidth="1"/>
    <col min="528" max="533" width="9.140625" style="43" customWidth="1"/>
    <col min="534" max="534" width="9.7109375" style="43" bestFit="1" customWidth="1"/>
    <col min="535" max="536" width="9.28515625" style="43" bestFit="1" customWidth="1"/>
    <col min="537" max="538" width="9" style="43" bestFit="1" customWidth="1"/>
    <col min="539" max="770" width="9.140625" style="43"/>
    <col min="771" max="771" width="27.42578125" style="43" customWidth="1"/>
    <col min="772" max="783" width="9" style="43" bestFit="1" customWidth="1"/>
    <col min="784" max="789" width="9.140625" style="43" customWidth="1"/>
    <col min="790" max="790" width="9.7109375" style="43" bestFit="1" customWidth="1"/>
    <col min="791" max="792" width="9.28515625" style="43" bestFit="1" customWidth="1"/>
    <col min="793" max="794" width="9" style="43" bestFit="1" customWidth="1"/>
    <col min="795" max="1026" width="9.140625" style="43"/>
    <col min="1027" max="1027" width="27.42578125" style="43" customWidth="1"/>
    <col min="1028" max="1039" width="9" style="43" bestFit="1" customWidth="1"/>
    <col min="1040" max="1045" width="9.140625" style="43" customWidth="1"/>
    <col min="1046" max="1046" width="9.7109375" style="43" bestFit="1" customWidth="1"/>
    <col min="1047" max="1048" width="9.28515625" style="43" bestFit="1" customWidth="1"/>
    <col min="1049" max="1050" width="9" style="43" bestFit="1" customWidth="1"/>
    <col min="1051" max="1282" width="9.140625" style="43"/>
    <col min="1283" max="1283" width="27.42578125" style="43" customWidth="1"/>
    <col min="1284" max="1295" width="9" style="43" bestFit="1" customWidth="1"/>
    <col min="1296" max="1301" width="9.140625" style="43" customWidth="1"/>
    <col min="1302" max="1302" width="9.7109375" style="43" bestFit="1" customWidth="1"/>
    <col min="1303" max="1304" width="9.28515625" style="43" bestFit="1" customWidth="1"/>
    <col min="1305" max="1306" width="9" style="43" bestFit="1" customWidth="1"/>
    <col min="1307" max="1538" width="9.140625" style="43"/>
    <col min="1539" max="1539" width="27.42578125" style="43" customWidth="1"/>
    <col min="1540" max="1551" width="9" style="43" bestFit="1" customWidth="1"/>
    <col min="1552" max="1557" width="9.140625" style="43" customWidth="1"/>
    <col min="1558" max="1558" width="9.7109375" style="43" bestFit="1" customWidth="1"/>
    <col min="1559" max="1560" width="9.28515625" style="43" bestFit="1" customWidth="1"/>
    <col min="1561" max="1562" width="9" style="43" bestFit="1" customWidth="1"/>
    <col min="1563" max="1794" width="9.140625" style="43"/>
    <col min="1795" max="1795" width="27.42578125" style="43" customWidth="1"/>
    <col min="1796" max="1807" width="9" style="43" bestFit="1" customWidth="1"/>
    <col min="1808" max="1813" width="9.140625" style="43" customWidth="1"/>
    <col min="1814" max="1814" width="9.7109375" style="43" bestFit="1" customWidth="1"/>
    <col min="1815" max="1816" width="9.28515625" style="43" bestFit="1" customWidth="1"/>
    <col min="1817" max="1818" width="9" style="43" bestFit="1" customWidth="1"/>
    <col min="1819" max="2050" width="9.140625" style="43"/>
    <col min="2051" max="2051" width="27.42578125" style="43" customWidth="1"/>
    <col min="2052" max="2063" width="9" style="43" bestFit="1" customWidth="1"/>
    <col min="2064" max="2069" width="9.140625" style="43" customWidth="1"/>
    <col min="2070" max="2070" width="9.7109375" style="43" bestFit="1" customWidth="1"/>
    <col min="2071" max="2072" width="9.28515625" style="43" bestFit="1" customWidth="1"/>
    <col min="2073" max="2074" width="9" style="43" bestFit="1" customWidth="1"/>
    <col min="2075" max="2306" width="9.140625" style="43"/>
    <col min="2307" max="2307" width="27.42578125" style="43" customWidth="1"/>
    <col min="2308" max="2319" width="9" style="43" bestFit="1" customWidth="1"/>
    <col min="2320" max="2325" width="9.140625" style="43" customWidth="1"/>
    <col min="2326" max="2326" width="9.7109375" style="43" bestFit="1" customWidth="1"/>
    <col min="2327" max="2328" width="9.28515625" style="43" bestFit="1" customWidth="1"/>
    <col min="2329" max="2330" width="9" style="43" bestFit="1" customWidth="1"/>
    <col min="2331" max="2562" width="9.140625" style="43"/>
    <col min="2563" max="2563" width="27.42578125" style="43" customWidth="1"/>
    <col min="2564" max="2575" width="9" style="43" bestFit="1" customWidth="1"/>
    <col min="2576" max="2581" width="9.140625" style="43" customWidth="1"/>
    <col min="2582" max="2582" width="9.7109375" style="43" bestFit="1" customWidth="1"/>
    <col min="2583" max="2584" width="9.28515625" style="43" bestFit="1" customWidth="1"/>
    <col min="2585" max="2586" width="9" style="43" bestFit="1" customWidth="1"/>
    <col min="2587" max="2818" width="9.140625" style="43"/>
    <col min="2819" max="2819" width="27.42578125" style="43" customWidth="1"/>
    <col min="2820" max="2831" width="9" style="43" bestFit="1" customWidth="1"/>
    <col min="2832" max="2837" width="9.140625" style="43" customWidth="1"/>
    <col min="2838" max="2838" width="9.7109375" style="43" bestFit="1" customWidth="1"/>
    <col min="2839" max="2840" width="9.28515625" style="43" bestFit="1" customWidth="1"/>
    <col min="2841" max="2842" width="9" style="43" bestFit="1" customWidth="1"/>
    <col min="2843" max="3074" width="9.140625" style="43"/>
    <col min="3075" max="3075" width="27.42578125" style="43" customWidth="1"/>
    <col min="3076" max="3087" width="9" style="43" bestFit="1" customWidth="1"/>
    <col min="3088" max="3093" width="9.140625" style="43" customWidth="1"/>
    <col min="3094" max="3094" width="9.7109375" style="43" bestFit="1" customWidth="1"/>
    <col min="3095" max="3096" width="9.28515625" style="43" bestFit="1" customWidth="1"/>
    <col min="3097" max="3098" width="9" style="43" bestFit="1" customWidth="1"/>
    <col min="3099" max="3330" width="9.140625" style="43"/>
    <col min="3331" max="3331" width="27.42578125" style="43" customWidth="1"/>
    <col min="3332" max="3343" width="9" style="43" bestFit="1" customWidth="1"/>
    <col min="3344" max="3349" width="9.140625" style="43" customWidth="1"/>
    <col min="3350" max="3350" width="9.7109375" style="43" bestFit="1" customWidth="1"/>
    <col min="3351" max="3352" width="9.28515625" style="43" bestFit="1" customWidth="1"/>
    <col min="3353" max="3354" width="9" style="43" bestFit="1" customWidth="1"/>
    <col min="3355" max="3586" width="9.140625" style="43"/>
    <col min="3587" max="3587" width="27.42578125" style="43" customWidth="1"/>
    <col min="3588" max="3599" width="9" style="43" bestFit="1" customWidth="1"/>
    <col min="3600" max="3605" width="9.140625" style="43" customWidth="1"/>
    <col min="3606" max="3606" width="9.7109375" style="43" bestFit="1" customWidth="1"/>
    <col min="3607" max="3608" width="9.28515625" style="43" bestFit="1" customWidth="1"/>
    <col min="3609" max="3610" width="9" style="43" bestFit="1" customWidth="1"/>
    <col min="3611" max="3842" width="9.140625" style="43"/>
    <col min="3843" max="3843" width="27.42578125" style="43" customWidth="1"/>
    <col min="3844" max="3855" width="9" style="43" bestFit="1" customWidth="1"/>
    <col min="3856" max="3861" width="9.140625" style="43" customWidth="1"/>
    <col min="3862" max="3862" width="9.7109375" style="43" bestFit="1" customWidth="1"/>
    <col min="3863" max="3864" width="9.28515625" style="43" bestFit="1" customWidth="1"/>
    <col min="3865" max="3866" width="9" style="43" bestFit="1" customWidth="1"/>
    <col min="3867" max="4098" width="9.140625" style="43"/>
    <col min="4099" max="4099" width="27.42578125" style="43" customWidth="1"/>
    <col min="4100" max="4111" width="9" style="43" bestFit="1" customWidth="1"/>
    <col min="4112" max="4117" width="9.140625" style="43" customWidth="1"/>
    <col min="4118" max="4118" width="9.7109375" style="43" bestFit="1" customWidth="1"/>
    <col min="4119" max="4120" width="9.28515625" style="43" bestFit="1" customWidth="1"/>
    <col min="4121" max="4122" width="9" style="43" bestFit="1" customWidth="1"/>
    <col min="4123" max="4354" width="9.140625" style="43"/>
    <col min="4355" max="4355" width="27.42578125" style="43" customWidth="1"/>
    <col min="4356" max="4367" width="9" style="43" bestFit="1" customWidth="1"/>
    <col min="4368" max="4373" width="9.140625" style="43" customWidth="1"/>
    <col min="4374" max="4374" width="9.7109375" style="43" bestFit="1" customWidth="1"/>
    <col min="4375" max="4376" width="9.28515625" style="43" bestFit="1" customWidth="1"/>
    <col min="4377" max="4378" width="9" style="43" bestFit="1" customWidth="1"/>
    <col min="4379" max="4610" width="9.140625" style="43"/>
    <col min="4611" max="4611" width="27.42578125" style="43" customWidth="1"/>
    <col min="4612" max="4623" width="9" style="43" bestFit="1" customWidth="1"/>
    <col min="4624" max="4629" width="9.140625" style="43" customWidth="1"/>
    <col min="4630" max="4630" width="9.7109375" style="43" bestFit="1" customWidth="1"/>
    <col min="4631" max="4632" width="9.28515625" style="43" bestFit="1" customWidth="1"/>
    <col min="4633" max="4634" width="9" style="43" bestFit="1" customWidth="1"/>
    <col min="4635" max="4866" width="9.140625" style="43"/>
    <col min="4867" max="4867" width="27.42578125" style="43" customWidth="1"/>
    <col min="4868" max="4879" width="9" style="43" bestFit="1" customWidth="1"/>
    <col min="4880" max="4885" width="9.140625" style="43" customWidth="1"/>
    <col min="4886" max="4886" width="9.7109375" style="43" bestFit="1" customWidth="1"/>
    <col min="4887" max="4888" width="9.28515625" style="43" bestFit="1" customWidth="1"/>
    <col min="4889" max="4890" width="9" style="43" bestFit="1" customWidth="1"/>
    <col min="4891" max="5122" width="9.140625" style="43"/>
    <col min="5123" max="5123" width="27.42578125" style="43" customWidth="1"/>
    <col min="5124" max="5135" width="9" style="43" bestFit="1" customWidth="1"/>
    <col min="5136" max="5141" width="9.140625" style="43" customWidth="1"/>
    <col min="5142" max="5142" width="9.7109375" style="43" bestFit="1" customWidth="1"/>
    <col min="5143" max="5144" width="9.28515625" style="43" bestFit="1" customWidth="1"/>
    <col min="5145" max="5146" width="9" style="43" bestFit="1" customWidth="1"/>
    <col min="5147" max="5378" width="9.140625" style="43"/>
    <col min="5379" max="5379" width="27.42578125" style="43" customWidth="1"/>
    <col min="5380" max="5391" width="9" style="43" bestFit="1" customWidth="1"/>
    <col min="5392" max="5397" width="9.140625" style="43" customWidth="1"/>
    <col min="5398" max="5398" width="9.7109375" style="43" bestFit="1" customWidth="1"/>
    <col min="5399" max="5400" width="9.28515625" style="43" bestFit="1" customWidth="1"/>
    <col min="5401" max="5402" width="9" style="43" bestFit="1" customWidth="1"/>
    <col min="5403" max="5634" width="9.140625" style="43"/>
    <col min="5635" max="5635" width="27.42578125" style="43" customWidth="1"/>
    <col min="5636" max="5647" width="9" style="43" bestFit="1" customWidth="1"/>
    <col min="5648" max="5653" width="9.140625" style="43" customWidth="1"/>
    <col min="5654" max="5654" width="9.7109375" style="43" bestFit="1" customWidth="1"/>
    <col min="5655" max="5656" width="9.28515625" style="43" bestFit="1" customWidth="1"/>
    <col min="5657" max="5658" width="9" style="43" bestFit="1" customWidth="1"/>
    <col min="5659" max="5890" width="9.140625" style="43"/>
    <col min="5891" max="5891" width="27.42578125" style="43" customWidth="1"/>
    <col min="5892" max="5903" width="9" style="43" bestFit="1" customWidth="1"/>
    <col min="5904" max="5909" width="9.140625" style="43" customWidth="1"/>
    <col min="5910" max="5910" width="9.7109375" style="43" bestFit="1" customWidth="1"/>
    <col min="5911" max="5912" width="9.28515625" style="43" bestFit="1" customWidth="1"/>
    <col min="5913" max="5914" width="9" style="43" bestFit="1" customWidth="1"/>
    <col min="5915" max="6146" width="9.140625" style="43"/>
    <col min="6147" max="6147" width="27.42578125" style="43" customWidth="1"/>
    <col min="6148" max="6159" width="9" style="43" bestFit="1" customWidth="1"/>
    <col min="6160" max="6165" width="9.140625" style="43" customWidth="1"/>
    <col min="6166" max="6166" width="9.7109375" style="43" bestFit="1" customWidth="1"/>
    <col min="6167" max="6168" width="9.28515625" style="43" bestFit="1" customWidth="1"/>
    <col min="6169" max="6170" width="9" style="43" bestFit="1" customWidth="1"/>
    <col min="6171" max="6402" width="9.140625" style="43"/>
    <col min="6403" max="6403" width="27.42578125" style="43" customWidth="1"/>
    <col min="6404" max="6415" width="9" style="43" bestFit="1" customWidth="1"/>
    <col min="6416" max="6421" width="9.140625" style="43" customWidth="1"/>
    <col min="6422" max="6422" width="9.7109375" style="43" bestFit="1" customWidth="1"/>
    <col min="6423" max="6424" width="9.28515625" style="43" bestFit="1" customWidth="1"/>
    <col min="6425" max="6426" width="9" style="43" bestFit="1" customWidth="1"/>
    <col min="6427" max="6658" width="9.140625" style="43"/>
    <col min="6659" max="6659" width="27.42578125" style="43" customWidth="1"/>
    <col min="6660" max="6671" width="9" style="43" bestFit="1" customWidth="1"/>
    <col min="6672" max="6677" width="9.140625" style="43" customWidth="1"/>
    <col min="6678" max="6678" width="9.7109375" style="43" bestFit="1" customWidth="1"/>
    <col min="6679" max="6680" width="9.28515625" style="43" bestFit="1" customWidth="1"/>
    <col min="6681" max="6682" width="9" style="43" bestFit="1" customWidth="1"/>
    <col min="6683" max="6914" width="9.140625" style="43"/>
    <col min="6915" max="6915" width="27.42578125" style="43" customWidth="1"/>
    <col min="6916" max="6927" width="9" style="43" bestFit="1" customWidth="1"/>
    <col min="6928" max="6933" width="9.140625" style="43" customWidth="1"/>
    <col min="6934" max="6934" width="9.7109375" style="43" bestFit="1" customWidth="1"/>
    <col min="6935" max="6936" width="9.28515625" style="43" bestFit="1" customWidth="1"/>
    <col min="6937" max="6938" width="9" style="43" bestFit="1" customWidth="1"/>
    <col min="6939" max="7170" width="9.140625" style="43"/>
    <col min="7171" max="7171" width="27.42578125" style="43" customWidth="1"/>
    <col min="7172" max="7183" width="9" style="43" bestFit="1" customWidth="1"/>
    <col min="7184" max="7189" width="9.140625" style="43" customWidth="1"/>
    <col min="7190" max="7190" width="9.7109375" style="43" bestFit="1" customWidth="1"/>
    <col min="7191" max="7192" width="9.28515625" style="43" bestFit="1" customWidth="1"/>
    <col min="7193" max="7194" width="9" style="43" bestFit="1" customWidth="1"/>
    <col min="7195" max="7426" width="9.140625" style="43"/>
    <col min="7427" max="7427" width="27.42578125" style="43" customWidth="1"/>
    <col min="7428" max="7439" width="9" style="43" bestFit="1" customWidth="1"/>
    <col min="7440" max="7445" width="9.140625" style="43" customWidth="1"/>
    <col min="7446" max="7446" width="9.7109375" style="43" bestFit="1" customWidth="1"/>
    <col min="7447" max="7448" width="9.28515625" style="43" bestFit="1" customWidth="1"/>
    <col min="7449" max="7450" width="9" style="43" bestFit="1" customWidth="1"/>
    <col min="7451" max="7682" width="9.140625" style="43"/>
    <col min="7683" max="7683" width="27.42578125" style="43" customWidth="1"/>
    <col min="7684" max="7695" width="9" style="43" bestFit="1" customWidth="1"/>
    <col min="7696" max="7701" width="9.140625" style="43" customWidth="1"/>
    <col min="7702" max="7702" width="9.7109375" style="43" bestFit="1" customWidth="1"/>
    <col min="7703" max="7704" width="9.28515625" style="43" bestFit="1" customWidth="1"/>
    <col min="7705" max="7706" width="9" style="43" bestFit="1" customWidth="1"/>
    <col min="7707" max="7938" width="9.140625" style="43"/>
    <col min="7939" max="7939" width="27.42578125" style="43" customWidth="1"/>
    <col min="7940" max="7951" width="9" style="43" bestFit="1" customWidth="1"/>
    <col min="7952" max="7957" width="9.140625" style="43" customWidth="1"/>
    <col min="7958" max="7958" width="9.7109375" style="43" bestFit="1" customWidth="1"/>
    <col min="7959" max="7960" width="9.28515625" style="43" bestFit="1" customWidth="1"/>
    <col min="7961" max="7962" width="9" style="43" bestFit="1" customWidth="1"/>
    <col min="7963" max="8194" width="9.140625" style="43"/>
    <col min="8195" max="8195" width="27.42578125" style="43" customWidth="1"/>
    <col min="8196" max="8207" width="9" style="43" bestFit="1" customWidth="1"/>
    <col min="8208" max="8213" width="9.140625" style="43" customWidth="1"/>
    <col min="8214" max="8214" width="9.7109375" style="43" bestFit="1" customWidth="1"/>
    <col min="8215" max="8216" width="9.28515625" style="43" bestFit="1" customWidth="1"/>
    <col min="8217" max="8218" width="9" style="43" bestFit="1" customWidth="1"/>
    <col min="8219" max="8450" width="9.140625" style="43"/>
    <col min="8451" max="8451" width="27.42578125" style="43" customWidth="1"/>
    <col min="8452" max="8463" width="9" style="43" bestFit="1" customWidth="1"/>
    <col min="8464" max="8469" width="9.140625" style="43" customWidth="1"/>
    <col min="8470" max="8470" width="9.7109375" style="43" bestFit="1" customWidth="1"/>
    <col min="8471" max="8472" width="9.28515625" style="43" bestFit="1" customWidth="1"/>
    <col min="8473" max="8474" width="9" style="43" bestFit="1" customWidth="1"/>
    <col min="8475" max="8706" width="9.140625" style="43"/>
    <col min="8707" max="8707" width="27.42578125" style="43" customWidth="1"/>
    <col min="8708" max="8719" width="9" style="43" bestFit="1" customWidth="1"/>
    <col min="8720" max="8725" width="9.140625" style="43" customWidth="1"/>
    <col min="8726" max="8726" width="9.7109375" style="43" bestFit="1" customWidth="1"/>
    <col min="8727" max="8728" width="9.28515625" style="43" bestFit="1" customWidth="1"/>
    <col min="8729" max="8730" width="9" style="43" bestFit="1" customWidth="1"/>
    <col min="8731" max="8962" width="9.140625" style="43"/>
    <col min="8963" max="8963" width="27.42578125" style="43" customWidth="1"/>
    <col min="8964" max="8975" width="9" style="43" bestFit="1" customWidth="1"/>
    <col min="8976" max="8981" width="9.140625" style="43" customWidth="1"/>
    <col min="8982" max="8982" width="9.7109375" style="43" bestFit="1" customWidth="1"/>
    <col min="8983" max="8984" width="9.28515625" style="43" bestFit="1" customWidth="1"/>
    <col min="8985" max="8986" width="9" style="43" bestFit="1" customWidth="1"/>
    <col min="8987" max="9218" width="9.140625" style="43"/>
    <col min="9219" max="9219" width="27.42578125" style="43" customWidth="1"/>
    <col min="9220" max="9231" width="9" style="43" bestFit="1" customWidth="1"/>
    <col min="9232" max="9237" width="9.140625" style="43" customWidth="1"/>
    <col min="9238" max="9238" width="9.7109375" style="43" bestFit="1" customWidth="1"/>
    <col min="9239" max="9240" width="9.28515625" style="43" bestFit="1" customWidth="1"/>
    <col min="9241" max="9242" width="9" style="43" bestFit="1" customWidth="1"/>
    <col min="9243" max="9474" width="9.140625" style="43"/>
    <col min="9475" max="9475" width="27.42578125" style="43" customWidth="1"/>
    <col min="9476" max="9487" width="9" style="43" bestFit="1" customWidth="1"/>
    <col min="9488" max="9493" width="9.140625" style="43" customWidth="1"/>
    <col min="9494" max="9494" width="9.7109375" style="43" bestFit="1" customWidth="1"/>
    <col min="9495" max="9496" width="9.28515625" style="43" bestFit="1" customWidth="1"/>
    <col min="9497" max="9498" width="9" style="43" bestFit="1" customWidth="1"/>
    <col min="9499" max="9730" width="9.140625" style="43"/>
    <col min="9731" max="9731" width="27.42578125" style="43" customWidth="1"/>
    <col min="9732" max="9743" width="9" style="43" bestFit="1" customWidth="1"/>
    <col min="9744" max="9749" width="9.140625" style="43" customWidth="1"/>
    <col min="9750" max="9750" width="9.7109375" style="43" bestFit="1" customWidth="1"/>
    <col min="9751" max="9752" width="9.28515625" style="43" bestFit="1" customWidth="1"/>
    <col min="9753" max="9754" width="9" style="43" bestFit="1" customWidth="1"/>
    <col min="9755" max="9986" width="9.140625" style="43"/>
    <col min="9987" max="9987" width="27.42578125" style="43" customWidth="1"/>
    <col min="9988" max="9999" width="9" style="43" bestFit="1" customWidth="1"/>
    <col min="10000" max="10005" width="9.140625" style="43" customWidth="1"/>
    <col min="10006" max="10006" width="9.7109375" style="43" bestFit="1" customWidth="1"/>
    <col min="10007" max="10008" width="9.28515625" style="43" bestFit="1" customWidth="1"/>
    <col min="10009" max="10010" width="9" style="43" bestFit="1" customWidth="1"/>
    <col min="10011" max="10242" width="9.140625" style="43"/>
    <col min="10243" max="10243" width="27.42578125" style="43" customWidth="1"/>
    <col min="10244" max="10255" width="9" style="43" bestFit="1" customWidth="1"/>
    <col min="10256" max="10261" width="9.140625" style="43" customWidth="1"/>
    <col min="10262" max="10262" width="9.7109375" style="43" bestFit="1" customWidth="1"/>
    <col min="10263" max="10264" width="9.28515625" style="43" bestFit="1" customWidth="1"/>
    <col min="10265" max="10266" width="9" style="43" bestFit="1" customWidth="1"/>
    <col min="10267" max="10498" width="9.140625" style="43"/>
    <col min="10499" max="10499" width="27.42578125" style="43" customWidth="1"/>
    <col min="10500" max="10511" width="9" style="43" bestFit="1" customWidth="1"/>
    <col min="10512" max="10517" width="9.140625" style="43" customWidth="1"/>
    <col min="10518" max="10518" width="9.7109375" style="43" bestFit="1" customWidth="1"/>
    <col min="10519" max="10520" width="9.28515625" style="43" bestFit="1" customWidth="1"/>
    <col min="10521" max="10522" width="9" style="43" bestFit="1" customWidth="1"/>
    <col min="10523" max="10754" width="9.140625" style="43"/>
    <col min="10755" max="10755" width="27.42578125" style="43" customWidth="1"/>
    <col min="10756" max="10767" width="9" style="43" bestFit="1" customWidth="1"/>
    <col min="10768" max="10773" width="9.140625" style="43" customWidth="1"/>
    <col min="10774" max="10774" width="9.7109375" style="43" bestFit="1" customWidth="1"/>
    <col min="10775" max="10776" width="9.28515625" style="43" bestFit="1" customWidth="1"/>
    <col min="10777" max="10778" width="9" style="43" bestFit="1" customWidth="1"/>
    <col min="10779" max="11010" width="9.140625" style="43"/>
    <col min="11011" max="11011" width="27.42578125" style="43" customWidth="1"/>
    <col min="11012" max="11023" width="9" style="43" bestFit="1" customWidth="1"/>
    <col min="11024" max="11029" width="9.140625" style="43" customWidth="1"/>
    <col min="11030" max="11030" width="9.7109375" style="43" bestFit="1" customWidth="1"/>
    <col min="11031" max="11032" width="9.28515625" style="43" bestFit="1" customWidth="1"/>
    <col min="11033" max="11034" width="9" style="43" bestFit="1" customWidth="1"/>
    <col min="11035" max="11266" width="9.140625" style="43"/>
    <col min="11267" max="11267" width="27.42578125" style="43" customWidth="1"/>
    <col min="11268" max="11279" width="9" style="43" bestFit="1" customWidth="1"/>
    <col min="11280" max="11285" width="9.140625" style="43" customWidth="1"/>
    <col min="11286" max="11286" width="9.7109375" style="43" bestFit="1" customWidth="1"/>
    <col min="11287" max="11288" width="9.28515625" style="43" bestFit="1" customWidth="1"/>
    <col min="11289" max="11290" width="9" style="43" bestFit="1" customWidth="1"/>
    <col min="11291" max="11522" width="9.140625" style="43"/>
    <col min="11523" max="11523" width="27.42578125" style="43" customWidth="1"/>
    <col min="11524" max="11535" width="9" style="43" bestFit="1" customWidth="1"/>
    <col min="11536" max="11541" width="9.140625" style="43" customWidth="1"/>
    <col min="11542" max="11542" width="9.7109375" style="43" bestFit="1" customWidth="1"/>
    <col min="11543" max="11544" width="9.28515625" style="43" bestFit="1" customWidth="1"/>
    <col min="11545" max="11546" width="9" style="43" bestFit="1" customWidth="1"/>
    <col min="11547" max="11778" width="9.140625" style="43"/>
    <col min="11779" max="11779" width="27.42578125" style="43" customWidth="1"/>
    <col min="11780" max="11791" width="9" style="43" bestFit="1" customWidth="1"/>
    <col min="11792" max="11797" width="9.140625" style="43" customWidth="1"/>
    <col min="11798" max="11798" width="9.7109375" style="43" bestFit="1" customWidth="1"/>
    <col min="11799" max="11800" width="9.28515625" style="43" bestFit="1" customWidth="1"/>
    <col min="11801" max="11802" width="9" style="43" bestFit="1" customWidth="1"/>
    <col min="11803" max="12034" width="9.140625" style="43"/>
    <col min="12035" max="12035" width="27.42578125" style="43" customWidth="1"/>
    <col min="12036" max="12047" width="9" style="43" bestFit="1" customWidth="1"/>
    <col min="12048" max="12053" width="9.140625" style="43" customWidth="1"/>
    <col min="12054" max="12054" width="9.7109375" style="43" bestFit="1" customWidth="1"/>
    <col min="12055" max="12056" width="9.28515625" style="43" bestFit="1" customWidth="1"/>
    <col min="12057" max="12058" width="9" style="43" bestFit="1" customWidth="1"/>
    <col min="12059" max="12290" width="9.140625" style="43"/>
    <col min="12291" max="12291" width="27.42578125" style="43" customWidth="1"/>
    <col min="12292" max="12303" width="9" style="43" bestFit="1" customWidth="1"/>
    <col min="12304" max="12309" width="9.140625" style="43" customWidth="1"/>
    <col min="12310" max="12310" width="9.7109375" style="43" bestFit="1" customWidth="1"/>
    <col min="12311" max="12312" width="9.28515625" style="43" bestFit="1" customWidth="1"/>
    <col min="12313" max="12314" width="9" style="43" bestFit="1" customWidth="1"/>
    <col min="12315" max="12546" width="9.140625" style="43"/>
    <col min="12547" max="12547" width="27.42578125" style="43" customWidth="1"/>
    <col min="12548" max="12559" width="9" style="43" bestFit="1" customWidth="1"/>
    <col min="12560" max="12565" width="9.140625" style="43" customWidth="1"/>
    <col min="12566" max="12566" width="9.7109375" style="43" bestFit="1" customWidth="1"/>
    <col min="12567" max="12568" width="9.28515625" style="43" bestFit="1" customWidth="1"/>
    <col min="12569" max="12570" width="9" style="43" bestFit="1" customWidth="1"/>
    <col min="12571" max="12802" width="9.140625" style="43"/>
    <col min="12803" max="12803" width="27.42578125" style="43" customWidth="1"/>
    <col min="12804" max="12815" width="9" style="43" bestFit="1" customWidth="1"/>
    <col min="12816" max="12821" width="9.140625" style="43" customWidth="1"/>
    <col min="12822" max="12822" width="9.7109375" style="43" bestFit="1" customWidth="1"/>
    <col min="12823" max="12824" width="9.28515625" style="43" bestFit="1" customWidth="1"/>
    <col min="12825" max="12826" width="9" style="43" bestFit="1" customWidth="1"/>
    <col min="12827" max="13058" width="9.140625" style="43"/>
    <col min="13059" max="13059" width="27.42578125" style="43" customWidth="1"/>
    <col min="13060" max="13071" width="9" style="43" bestFit="1" customWidth="1"/>
    <col min="13072" max="13077" width="9.140625" style="43" customWidth="1"/>
    <col min="13078" max="13078" width="9.7109375" style="43" bestFit="1" customWidth="1"/>
    <col min="13079" max="13080" width="9.28515625" style="43" bestFit="1" customWidth="1"/>
    <col min="13081" max="13082" width="9" style="43" bestFit="1" customWidth="1"/>
    <col min="13083" max="13314" width="9.140625" style="43"/>
    <col min="13315" max="13315" width="27.42578125" style="43" customWidth="1"/>
    <col min="13316" max="13327" width="9" style="43" bestFit="1" customWidth="1"/>
    <col min="13328" max="13333" width="9.140625" style="43" customWidth="1"/>
    <col min="13334" max="13334" width="9.7109375" style="43" bestFit="1" customWidth="1"/>
    <col min="13335" max="13336" width="9.28515625" style="43" bestFit="1" customWidth="1"/>
    <col min="13337" max="13338" width="9" style="43" bestFit="1" customWidth="1"/>
    <col min="13339" max="13570" width="9.140625" style="43"/>
    <col min="13571" max="13571" width="27.42578125" style="43" customWidth="1"/>
    <col min="13572" max="13583" width="9" style="43" bestFit="1" customWidth="1"/>
    <col min="13584" max="13589" width="9.140625" style="43" customWidth="1"/>
    <col min="13590" max="13590" width="9.7109375" style="43" bestFit="1" customWidth="1"/>
    <col min="13591" max="13592" width="9.28515625" style="43" bestFit="1" customWidth="1"/>
    <col min="13593" max="13594" width="9" style="43" bestFit="1" customWidth="1"/>
    <col min="13595" max="13826" width="9.140625" style="43"/>
    <col min="13827" max="13827" width="27.42578125" style="43" customWidth="1"/>
    <col min="13828" max="13839" width="9" style="43" bestFit="1" customWidth="1"/>
    <col min="13840" max="13845" width="9.140625" style="43" customWidth="1"/>
    <col min="13846" max="13846" width="9.7109375" style="43" bestFit="1" customWidth="1"/>
    <col min="13847" max="13848" width="9.28515625" style="43" bestFit="1" customWidth="1"/>
    <col min="13849" max="13850" width="9" style="43" bestFit="1" customWidth="1"/>
    <col min="13851" max="14082" width="9.140625" style="43"/>
    <col min="14083" max="14083" width="27.42578125" style="43" customWidth="1"/>
    <col min="14084" max="14095" width="9" style="43" bestFit="1" customWidth="1"/>
    <col min="14096" max="14101" width="9.140625" style="43" customWidth="1"/>
    <col min="14102" max="14102" width="9.7109375" style="43" bestFit="1" customWidth="1"/>
    <col min="14103" max="14104" width="9.28515625" style="43" bestFit="1" customWidth="1"/>
    <col min="14105" max="14106" width="9" style="43" bestFit="1" customWidth="1"/>
    <col min="14107" max="14338" width="9.140625" style="43"/>
    <col min="14339" max="14339" width="27.42578125" style="43" customWidth="1"/>
    <col min="14340" max="14351" width="9" style="43" bestFit="1" customWidth="1"/>
    <col min="14352" max="14357" width="9.140625" style="43" customWidth="1"/>
    <col min="14358" max="14358" width="9.7109375" style="43" bestFit="1" customWidth="1"/>
    <col min="14359" max="14360" width="9.28515625" style="43" bestFit="1" customWidth="1"/>
    <col min="14361" max="14362" width="9" style="43" bestFit="1" customWidth="1"/>
    <col min="14363" max="14594" width="9.140625" style="43"/>
    <col min="14595" max="14595" width="27.42578125" style="43" customWidth="1"/>
    <col min="14596" max="14607" width="9" style="43" bestFit="1" customWidth="1"/>
    <col min="14608" max="14613" width="9.140625" style="43" customWidth="1"/>
    <col min="14614" max="14614" width="9.7109375" style="43" bestFit="1" customWidth="1"/>
    <col min="14615" max="14616" width="9.28515625" style="43" bestFit="1" customWidth="1"/>
    <col min="14617" max="14618" width="9" style="43" bestFit="1" customWidth="1"/>
    <col min="14619" max="14850" width="9.140625" style="43"/>
    <col min="14851" max="14851" width="27.42578125" style="43" customWidth="1"/>
    <col min="14852" max="14863" width="9" style="43" bestFit="1" customWidth="1"/>
    <col min="14864" max="14869" width="9.140625" style="43" customWidth="1"/>
    <col min="14870" max="14870" width="9.7109375" style="43" bestFit="1" customWidth="1"/>
    <col min="14871" max="14872" width="9.28515625" style="43" bestFit="1" customWidth="1"/>
    <col min="14873" max="14874" width="9" style="43" bestFit="1" customWidth="1"/>
    <col min="14875" max="15106" width="9.140625" style="43"/>
    <col min="15107" max="15107" width="27.42578125" style="43" customWidth="1"/>
    <col min="15108" max="15119" width="9" style="43" bestFit="1" customWidth="1"/>
    <col min="15120" max="15125" width="9.140625" style="43" customWidth="1"/>
    <col min="15126" max="15126" width="9.7109375" style="43" bestFit="1" customWidth="1"/>
    <col min="15127" max="15128" width="9.28515625" style="43" bestFit="1" customWidth="1"/>
    <col min="15129" max="15130" width="9" style="43" bestFit="1" customWidth="1"/>
    <col min="15131" max="15362" width="9.140625" style="43"/>
    <col min="15363" max="15363" width="27.42578125" style="43" customWidth="1"/>
    <col min="15364" max="15375" width="9" style="43" bestFit="1" customWidth="1"/>
    <col min="15376" max="15381" width="9.140625" style="43" customWidth="1"/>
    <col min="15382" max="15382" width="9.7109375" style="43" bestFit="1" customWidth="1"/>
    <col min="15383" max="15384" width="9.28515625" style="43" bestFit="1" customWidth="1"/>
    <col min="15385" max="15386" width="9" style="43" bestFit="1" customWidth="1"/>
    <col min="15387" max="15618" width="9.140625" style="43"/>
    <col min="15619" max="15619" width="27.42578125" style="43" customWidth="1"/>
    <col min="15620" max="15631" width="9" style="43" bestFit="1" customWidth="1"/>
    <col min="15632" max="15637" width="9.140625" style="43" customWidth="1"/>
    <col min="15638" max="15638" width="9.7109375" style="43" bestFit="1" customWidth="1"/>
    <col min="15639" max="15640" width="9.28515625" style="43" bestFit="1" customWidth="1"/>
    <col min="15641" max="15642" width="9" style="43" bestFit="1" customWidth="1"/>
    <col min="15643" max="15874" width="9.140625" style="43"/>
    <col min="15875" max="15875" width="27.42578125" style="43" customWidth="1"/>
    <col min="15876" max="15887" width="9" style="43" bestFit="1" customWidth="1"/>
    <col min="15888" max="15893" width="9.140625" style="43" customWidth="1"/>
    <col min="15894" max="15894" width="9.7109375" style="43" bestFit="1" customWidth="1"/>
    <col min="15895" max="15896" width="9.28515625" style="43" bestFit="1" customWidth="1"/>
    <col min="15897" max="15898" width="9" style="43" bestFit="1" customWidth="1"/>
    <col min="15899" max="16130" width="9.140625" style="43"/>
    <col min="16131" max="16131" width="27.42578125" style="43" customWidth="1"/>
    <col min="16132" max="16143" width="9" style="43" bestFit="1" customWidth="1"/>
    <col min="16144" max="16149" width="9.140625" style="43" customWidth="1"/>
    <col min="16150" max="16150" width="9.7109375" style="43" bestFit="1" customWidth="1"/>
    <col min="16151" max="16152" width="9.28515625" style="43" bestFit="1" customWidth="1"/>
    <col min="16153" max="16154" width="9" style="43" bestFit="1" customWidth="1"/>
    <col min="16155" max="16384" width="9.140625" style="43"/>
  </cols>
  <sheetData>
    <row r="1" spans="1:26" s="9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9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95" customFormat="1" ht="21.75" customHeight="1">
      <c r="A3" s="174" t="s">
        <v>57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s="40" customFormat="1" ht="17.25" thickBot="1">
      <c r="A4" s="206" t="s">
        <v>27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s="40" customFormat="1" ht="23.25" customHeight="1">
      <c r="A5" s="183" t="s">
        <v>10</v>
      </c>
      <c r="B5" s="192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40" customFormat="1" ht="32.25" customHeight="1">
      <c r="A6" s="184"/>
      <c r="B6" s="193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95" customFormat="1" ht="42" customHeight="1">
      <c r="A7" s="64">
        <v>1</v>
      </c>
      <c r="B7" s="7" t="s">
        <v>17</v>
      </c>
      <c r="C7" s="52">
        <f>HLOOKUP(C6,[1]RCH!C4:W16,13,0)</f>
        <v>60.054700000000004</v>
      </c>
      <c r="D7" s="52">
        <f>HLOOKUP(D6,[1]RCH!D4:X16,13,0)</f>
        <v>33.83</v>
      </c>
      <c r="E7" s="52">
        <f>HLOOKUP(E6,[1]RCH!E4:X16,13,0)</f>
        <v>7.42</v>
      </c>
      <c r="F7" s="52">
        <f>HLOOKUP(F6,[1]RCH!F4:X16,13,0)</f>
        <v>75.73</v>
      </c>
      <c r="G7" s="52">
        <f>HLOOKUP(G6,[1]RCH!G4:X16,13,0)</f>
        <v>49.35</v>
      </c>
      <c r="H7" s="52">
        <f>HLOOKUP(H6,[1]RCH!H4:Y16,13,0)</f>
        <v>51.64</v>
      </c>
      <c r="I7" s="52">
        <f>HLOOKUP(I6,[1]RCH!I4:Z16,13,0)</f>
        <v>61.1</v>
      </c>
      <c r="J7" s="52">
        <f>HLOOKUP(J6,[1]RCH!J4:AA16,13,0)</f>
        <v>67.010000000000005</v>
      </c>
      <c r="K7" s="52">
        <f>HLOOKUP(K6,[1]RCH!K4:AB16,13,0)</f>
        <v>46.22</v>
      </c>
      <c r="L7" s="52">
        <f>HLOOKUP(L6,[1]RCH!L4:AC16,13,0)</f>
        <v>117.94</v>
      </c>
      <c r="M7" s="52">
        <f>HLOOKUP(M6,[1]RCH!M4:AD16,13,0)</f>
        <v>79.09</v>
      </c>
      <c r="N7" s="52">
        <f>HLOOKUP(N6,[1]RCH!N4:AE16,13,0)</f>
        <v>94.58</v>
      </c>
      <c r="O7" s="52">
        <f>HLOOKUP(O6,[1]RCH!O4:AF16,13,0)</f>
        <v>125.09</v>
      </c>
      <c r="P7" s="52">
        <f>HLOOKUP(P6,[1]RCH!P4:AG16,13,0)</f>
        <v>124.85</v>
      </c>
      <c r="Q7" s="52">
        <f>HLOOKUP(Q6,[1]RCH!Q4:AH16,13,0)</f>
        <v>122.81</v>
      </c>
      <c r="R7" s="52">
        <f>HLOOKUP(R6,[1]RCH!R4:AI16,13,0)</f>
        <v>142.02000000000001</v>
      </c>
      <c r="S7" s="52">
        <f>HLOOKUP(S6,[1]RCH!S4:AJ16,13,0)</f>
        <v>162.01999999999998</v>
      </c>
      <c r="T7" s="52">
        <f>HLOOKUP(T6,[1]RCH!T4:AK16,13,0)</f>
        <v>149.35</v>
      </c>
      <c r="U7" s="52">
        <f>HLOOKUP(U6,[1]RCH!U4:AL16,13,0)</f>
        <v>156.9</v>
      </c>
      <c r="V7" s="52">
        <f>HLOOKUP(V6,[1]RCH!V4:AM16,13,0)</f>
        <v>156.9</v>
      </c>
      <c r="W7" s="52">
        <f>HLOOKUP(W6,[1]RCH!W4:AN16,13,0)</f>
        <v>82.687094761000012</v>
      </c>
      <c r="X7" s="130">
        <f>SUM(C7+F7+I7+L7+O7+R7+U7)</f>
        <v>738.8347</v>
      </c>
      <c r="Y7" s="130">
        <f>SUM(D7+G7+J7+M7+P7+S7+V7)</f>
        <v>673.05</v>
      </c>
      <c r="Z7" s="131">
        <f>SUM(E7+H7+K7+N7+Q7+T7+W7)</f>
        <v>554.70709476100001</v>
      </c>
    </row>
    <row r="8" spans="1:26" s="95" customFormat="1" ht="42" customHeight="1">
      <c r="A8" s="64">
        <v>2</v>
      </c>
      <c r="B8" s="7" t="s">
        <v>18</v>
      </c>
      <c r="C8" s="52">
        <f>HLOOKUP(C6,[1]Additionalities!C4:W16,13,0)</f>
        <v>0</v>
      </c>
      <c r="D8" s="52">
        <f>HLOOKUP(D6,[1]Additionalities!D4:X16,13,0)</f>
        <v>46.384</v>
      </c>
      <c r="E8" s="52">
        <f>HLOOKUP(E6,[1]Additionalities!E4:Y16,13,0)</f>
        <v>0.35</v>
      </c>
      <c r="F8" s="52">
        <f>HLOOKUP(F6,[1]Additionalities!F4:Z16,13,0)</f>
        <v>68.89</v>
      </c>
      <c r="G8" s="52">
        <f>HLOOKUP(G6,[1]Additionalities!G4:AA16,13,0)</f>
        <v>93.628</v>
      </c>
      <c r="H8" s="52">
        <f>HLOOKUP(H6,[1]Additionalities!H4:AB16,13,0)</f>
        <v>25.37</v>
      </c>
      <c r="I8" s="52">
        <f>HLOOKUP(I6,[1]Additionalities!I4:AC16,13,0)</f>
        <v>120.42</v>
      </c>
      <c r="J8" s="52">
        <f>HLOOKUP(J6,[1]Additionalities!J4:AD16,13,0)</f>
        <v>142.19</v>
      </c>
      <c r="K8" s="52">
        <f>HLOOKUP(K6,[1]Additionalities!K4:AE16,13,0)</f>
        <v>106.24</v>
      </c>
      <c r="L8" s="52">
        <f>HLOOKUP(L6,[1]Additionalities!L4:AF16,13,0)</f>
        <v>101.58</v>
      </c>
      <c r="M8" s="52">
        <f>HLOOKUP(M6,[1]Additionalities!M4:AG16,13,0)</f>
        <v>101.58</v>
      </c>
      <c r="N8" s="52">
        <f>HLOOKUP(N6,[1]Additionalities!N4:AH16,13,0)</f>
        <v>239.12</v>
      </c>
      <c r="O8" s="52">
        <f>HLOOKUP(O6,[1]Additionalities!O4:AI16,13,0)</f>
        <v>133.80000000000001</v>
      </c>
      <c r="P8" s="52">
        <f>HLOOKUP(P6,[1]Additionalities!P4:AJ16,13,0)</f>
        <v>182.56</v>
      </c>
      <c r="Q8" s="52">
        <f>HLOOKUP(Q6,[1]Additionalities!Q4:AK16,13,0)</f>
        <v>303.75</v>
      </c>
      <c r="R8" s="52">
        <f>HLOOKUP(R6,[1]Additionalities!R4:AL16,13,0)</f>
        <v>157.5</v>
      </c>
      <c r="S8" s="52">
        <f>HLOOKUP(S6,[1]Additionalities!S4:AM16,13,0)</f>
        <v>167.5</v>
      </c>
      <c r="T8" s="52">
        <f>HLOOKUP(T6,[1]Additionalities!T4:AN16,13,0)</f>
        <v>304.01</v>
      </c>
      <c r="U8" s="52">
        <f>HLOOKUP(U6,[1]Additionalities!U4:AO16,13,0)</f>
        <v>193.17</v>
      </c>
      <c r="V8" s="52">
        <f>HLOOKUP(V6,[1]Additionalities!V4:AP16,13,0)</f>
        <v>193.17</v>
      </c>
      <c r="W8" s="52">
        <f>HLOOKUP(W6,[1]Additionalities!W4:AQ16,13,0)</f>
        <v>140.62902963499999</v>
      </c>
      <c r="X8" s="130">
        <f t="shared" ref="X8:Z8" si="0">SUM(C8+F8+I8+L8+O8+R8+U8)</f>
        <v>775.36</v>
      </c>
      <c r="Y8" s="130">
        <f t="shared" si="0"/>
        <v>927.01199999999994</v>
      </c>
      <c r="Z8" s="131">
        <f t="shared" si="0"/>
        <v>1119.469029635</v>
      </c>
    </row>
    <row r="9" spans="1:26" s="139" customFormat="1" ht="24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46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GO!B10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GO!B11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>
      <c r="A12" s="44"/>
      <c r="B12" s="155" t="e">
        <f>GO!B12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6" activePane="bottomRight" state="frozen"/>
      <selection pane="bottomRight" activeCell="Q17" sqref="Q17"/>
      <pageMargins left="0.11811023622047245" right="0.11811023622047245" top="0.55118110236220474" bottom="0.35433070866141736" header="0.31496062992125984" footer="0.31496062992125984"/>
      <pageSetup paperSize="9" scale="56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31496062992125984" right="0.11811023622047245" top="0.55118110236220474" bottom="0.35433070866141736" header="0.31496062992125984" footer="0.31496062992125984"/>
  <pageSetup paperSize="9" scale="55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C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0" sqref="K10"/>
    </sheetView>
  </sheetViews>
  <sheetFormatPr defaultRowHeight="15"/>
  <cols>
    <col min="1" max="1" width="7.140625" style="43" customWidth="1"/>
    <col min="2" max="2" width="21.28515625" style="49" customWidth="1"/>
    <col min="3" max="3" width="11.5703125" style="43" customWidth="1"/>
    <col min="4" max="4" width="10" style="43" customWidth="1"/>
    <col min="5" max="5" width="10.42578125" style="43" customWidth="1"/>
    <col min="6" max="6" width="11.140625" style="43" customWidth="1"/>
    <col min="7" max="7" width="9.140625" style="43" customWidth="1"/>
    <col min="8" max="8" width="9.85546875" style="43" customWidth="1"/>
    <col min="9" max="9" width="12.42578125" style="43" customWidth="1"/>
    <col min="10" max="10" width="11.5703125" style="43" customWidth="1"/>
    <col min="11" max="11" width="11.7109375" style="43" customWidth="1"/>
    <col min="12" max="12" width="11.42578125" style="43" customWidth="1"/>
    <col min="13" max="13" width="9.85546875" style="43" customWidth="1"/>
    <col min="14" max="14" width="9.7109375" style="43" customWidth="1"/>
    <col min="15" max="15" width="12.140625" style="43" customWidth="1"/>
    <col min="16" max="17" width="9.7109375" style="43" customWidth="1"/>
    <col min="18" max="18" width="10.85546875" style="43" customWidth="1"/>
    <col min="19" max="20" width="9.140625" style="43" customWidth="1"/>
    <col min="21" max="21" width="11.7109375" style="43" customWidth="1"/>
    <col min="22" max="22" width="9.7109375" style="43" customWidth="1"/>
    <col min="23" max="23" width="10" style="43" customWidth="1"/>
    <col min="24" max="24" width="12.42578125" style="43" customWidth="1"/>
    <col min="25" max="25" width="11.140625" style="43" customWidth="1"/>
    <col min="26" max="26" width="9.28515625" style="43" customWidth="1"/>
    <col min="27" max="257" width="9.140625" style="43"/>
    <col min="258" max="258" width="6.28515625" style="43" customWidth="1"/>
    <col min="259" max="259" width="16.42578125" style="43" customWidth="1"/>
    <col min="260" max="271" width="9.140625" style="43"/>
    <col min="272" max="277" width="9.140625" style="43" customWidth="1"/>
    <col min="278" max="513" width="9.140625" style="43"/>
    <col min="514" max="514" width="6.28515625" style="43" customWidth="1"/>
    <col min="515" max="515" width="16.42578125" style="43" customWidth="1"/>
    <col min="516" max="527" width="9.140625" style="43"/>
    <col min="528" max="533" width="9.140625" style="43" customWidth="1"/>
    <col min="534" max="769" width="9.140625" style="43"/>
    <col min="770" max="770" width="6.28515625" style="43" customWidth="1"/>
    <col min="771" max="771" width="16.42578125" style="43" customWidth="1"/>
    <col min="772" max="783" width="9.140625" style="43"/>
    <col min="784" max="789" width="9.140625" style="43" customWidth="1"/>
    <col min="790" max="1025" width="9.140625" style="43"/>
    <col min="1026" max="1026" width="6.28515625" style="43" customWidth="1"/>
    <col min="1027" max="1027" width="16.42578125" style="43" customWidth="1"/>
    <col min="1028" max="1039" width="9.140625" style="43"/>
    <col min="1040" max="1045" width="9.140625" style="43" customWidth="1"/>
    <col min="1046" max="1281" width="9.140625" style="43"/>
    <col min="1282" max="1282" width="6.28515625" style="43" customWidth="1"/>
    <col min="1283" max="1283" width="16.42578125" style="43" customWidth="1"/>
    <col min="1284" max="1295" width="9.140625" style="43"/>
    <col min="1296" max="1301" width="9.140625" style="43" customWidth="1"/>
    <col min="1302" max="1537" width="9.140625" style="43"/>
    <col min="1538" max="1538" width="6.28515625" style="43" customWidth="1"/>
    <col min="1539" max="1539" width="16.42578125" style="43" customWidth="1"/>
    <col min="1540" max="1551" width="9.140625" style="43"/>
    <col min="1552" max="1557" width="9.140625" style="43" customWidth="1"/>
    <col min="1558" max="1793" width="9.140625" style="43"/>
    <col min="1794" max="1794" width="6.28515625" style="43" customWidth="1"/>
    <col min="1795" max="1795" width="16.42578125" style="43" customWidth="1"/>
    <col min="1796" max="1807" width="9.140625" style="43"/>
    <col min="1808" max="1813" width="9.140625" style="43" customWidth="1"/>
    <col min="1814" max="2049" width="9.140625" style="43"/>
    <col min="2050" max="2050" width="6.28515625" style="43" customWidth="1"/>
    <col min="2051" max="2051" width="16.42578125" style="43" customWidth="1"/>
    <col min="2052" max="2063" width="9.140625" style="43"/>
    <col min="2064" max="2069" width="9.140625" style="43" customWidth="1"/>
    <col min="2070" max="2305" width="9.140625" style="43"/>
    <col min="2306" max="2306" width="6.28515625" style="43" customWidth="1"/>
    <col min="2307" max="2307" width="16.42578125" style="43" customWidth="1"/>
    <col min="2308" max="2319" width="9.140625" style="43"/>
    <col min="2320" max="2325" width="9.140625" style="43" customWidth="1"/>
    <col min="2326" max="2561" width="9.140625" style="43"/>
    <col min="2562" max="2562" width="6.28515625" style="43" customWidth="1"/>
    <col min="2563" max="2563" width="16.42578125" style="43" customWidth="1"/>
    <col min="2564" max="2575" width="9.140625" style="43"/>
    <col min="2576" max="2581" width="9.140625" style="43" customWidth="1"/>
    <col min="2582" max="2817" width="9.140625" style="43"/>
    <col min="2818" max="2818" width="6.28515625" style="43" customWidth="1"/>
    <col min="2819" max="2819" width="16.42578125" style="43" customWidth="1"/>
    <col min="2820" max="2831" width="9.140625" style="43"/>
    <col min="2832" max="2837" width="9.140625" style="43" customWidth="1"/>
    <col min="2838" max="3073" width="9.140625" style="43"/>
    <col min="3074" max="3074" width="6.28515625" style="43" customWidth="1"/>
    <col min="3075" max="3075" width="16.42578125" style="43" customWidth="1"/>
    <col min="3076" max="3087" width="9.140625" style="43"/>
    <col min="3088" max="3093" width="9.140625" style="43" customWidth="1"/>
    <col min="3094" max="3329" width="9.140625" style="43"/>
    <col min="3330" max="3330" width="6.28515625" style="43" customWidth="1"/>
    <col min="3331" max="3331" width="16.42578125" style="43" customWidth="1"/>
    <col min="3332" max="3343" width="9.140625" style="43"/>
    <col min="3344" max="3349" width="9.140625" style="43" customWidth="1"/>
    <col min="3350" max="3585" width="9.140625" style="43"/>
    <col min="3586" max="3586" width="6.28515625" style="43" customWidth="1"/>
    <col min="3587" max="3587" width="16.42578125" style="43" customWidth="1"/>
    <col min="3588" max="3599" width="9.140625" style="43"/>
    <col min="3600" max="3605" width="9.140625" style="43" customWidth="1"/>
    <col min="3606" max="3841" width="9.140625" style="43"/>
    <col min="3842" max="3842" width="6.28515625" style="43" customWidth="1"/>
    <col min="3843" max="3843" width="16.42578125" style="43" customWidth="1"/>
    <col min="3844" max="3855" width="9.140625" style="43"/>
    <col min="3856" max="3861" width="9.140625" style="43" customWidth="1"/>
    <col min="3862" max="4097" width="9.140625" style="43"/>
    <col min="4098" max="4098" width="6.28515625" style="43" customWidth="1"/>
    <col min="4099" max="4099" width="16.42578125" style="43" customWidth="1"/>
    <col min="4100" max="4111" width="9.140625" style="43"/>
    <col min="4112" max="4117" width="9.140625" style="43" customWidth="1"/>
    <col min="4118" max="4353" width="9.140625" style="43"/>
    <col min="4354" max="4354" width="6.28515625" style="43" customWidth="1"/>
    <col min="4355" max="4355" width="16.42578125" style="43" customWidth="1"/>
    <col min="4356" max="4367" width="9.140625" style="43"/>
    <col min="4368" max="4373" width="9.140625" style="43" customWidth="1"/>
    <col min="4374" max="4609" width="9.140625" style="43"/>
    <col min="4610" max="4610" width="6.28515625" style="43" customWidth="1"/>
    <col min="4611" max="4611" width="16.42578125" style="43" customWidth="1"/>
    <col min="4612" max="4623" width="9.140625" style="43"/>
    <col min="4624" max="4629" width="9.140625" style="43" customWidth="1"/>
    <col min="4630" max="4865" width="9.140625" style="43"/>
    <col min="4866" max="4866" width="6.28515625" style="43" customWidth="1"/>
    <col min="4867" max="4867" width="16.42578125" style="43" customWidth="1"/>
    <col min="4868" max="4879" width="9.140625" style="43"/>
    <col min="4880" max="4885" width="9.140625" style="43" customWidth="1"/>
    <col min="4886" max="5121" width="9.140625" style="43"/>
    <col min="5122" max="5122" width="6.28515625" style="43" customWidth="1"/>
    <col min="5123" max="5123" width="16.42578125" style="43" customWidth="1"/>
    <col min="5124" max="5135" width="9.140625" style="43"/>
    <col min="5136" max="5141" width="9.140625" style="43" customWidth="1"/>
    <col min="5142" max="5377" width="9.140625" style="43"/>
    <col min="5378" max="5378" width="6.28515625" style="43" customWidth="1"/>
    <col min="5379" max="5379" width="16.42578125" style="43" customWidth="1"/>
    <col min="5380" max="5391" width="9.140625" style="43"/>
    <col min="5392" max="5397" width="9.140625" style="43" customWidth="1"/>
    <col min="5398" max="5633" width="9.140625" style="43"/>
    <col min="5634" max="5634" width="6.28515625" style="43" customWidth="1"/>
    <col min="5635" max="5635" width="16.42578125" style="43" customWidth="1"/>
    <col min="5636" max="5647" width="9.140625" style="43"/>
    <col min="5648" max="5653" width="9.140625" style="43" customWidth="1"/>
    <col min="5654" max="5889" width="9.140625" style="43"/>
    <col min="5890" max="5890" width="6.28515625" style="43" customWidth="1"/>
    <col min="5891" max="5891" width="16.42578125" style="43" customWidth="1"/>
    <col min="5892" max="5903" width="9.140625" style="43"/>
    <col min="5904" max="5909" width="9.140625" style="43" customWidth="1"/>
    <col min="5910" max="6145" width="9.140625" style="43"/>
    <col min="6146" max="6146" width="6.28515625" style="43" customWidth="1"/>
    <col min="6147" max="6147" width="16.42578125" style="43" customWidth="1"/>
    <col min="6148" max="6159" width="9.140625" style="43"/>
    <col min="6160" max="6165" width="9.140625" style="43" customWidth="1"/>
    <col min="6166" max="6401" width="9.140625" style="43"/>
    <col min="6402" max="6402" width="6.28515625" style="43" customWidth="1"/>
    <col min="6403" max="6403" width="16.42578125" style="43" customWidth="1"/>
    <col min="6404" max="6415" width="9.140625" style="43"/>
    <col min="6416" max="6421" width="9.140625" style="43" customWidth="1"/>
    <col min="6422" max="6657" width="9.140625" style="43"/>
    <col min="6658" max="6658" width="6.28515625" style="43" customWidth="1"/>
    <col min="6659" max="6659" width="16.42578125" style="43" customWidth="1"/>
    <col min="6660" max="6671" width="9.140625" style="43"/>
    <col min="6672" max="6677" width="9.140625" style="43" customWidth="1"/>
    <col min="6678" max="6913" width="9.140625" style="43"/>
    <col min="6914" max="6914" width="6.28515625" style="43" customWidth="1"/>
    <col min="6915" max="6915" width="16.42578125" style="43" customWidth="1"/>
    <col min="6916" max="6927" width="9.140625" style="43"/>
    <col min="6928" max="6933" width="9.140625" style="43" customWidth="1"/>
    <col min="6934" max="7169" width="9.140625" style="43"/>
    <col min="7170" max="7170" width="6.28515625" style="43" customWidth="1"/>
    <col min="7171" max="7171" width="16.42578125" style="43" customWidth="1"/>
    <col min="7172" max="7183" width="9.140625" style="43"/>
    <col min="7184" max="7189" width="9.140625" style="43" customWidth="1"/>
    <col min="7190" max="7425" width="9.140625" style="43"/>
    <col min="7426" max="7426" width="6.28515625" style="43" customWidth="1"/>
    <col min="7427" max="7427" width="16.42578125" style="43" customWidth="1"/>
    <col min="7428" max="7439" width="9.140625" style="43"/>
    <col min="7440" max="7445" width="9.140625" style="43" customWidth="1"/>
    <col min="7446" max="7681" width="9.140625" style="43"/>
    <col min="7682" max="7682" width="6.28515625" style="43" customWidth="1"/>
    <col min="7683" max="7683" width="16.42578125" style="43" customWidth="1"/>
    <col min="7684" max="7695" width="9.140625" style="43"/>
    <col min="7696" max="7701" width="9.140625" style="43" customWidth="1"/>
    <col min="7702" max="7937" width="9.140625" style="43"/>
    <col min="7938" max="7938" width="6.28515625" style="43" customWidth="1"/>
    <col min="7939" max="7939" width="16.42578125" style="43" customWidth="1"/>
    <col min="7940" max="7951" width="9.140625" style="43"/>
    <col min="7952" max="7957" width="9.140625" style="43" customWidth="1"/>
    <col min="7958" max="8193" width="9.140625" style="43"/>
    <col min="8194" max="8194" width="6.28515625" style="43" customWidth="1"/>
    <col min="8195" max="8195" width="16.42578125" style="43" customWidth="1"/>
    <col min="8196" max="8207" width="9.140625" style="43"/>
    <col min="8208" max="8213" width="9.140625" style="43" customWidth="1"/>
    <col min="8214" max="8449" width="9.140625" style="43"/>
    <col min="8450" max="8450" width="6.28515625" style="43" customWidth="1"/>
    <col min="8451" max="8451" width="16.42578125" style="43" customWidth="1"/>
    <col min="8452" max="8463" width="9.140625" style="43"/>
    <col min="8464" max="8469" width="9.140625" style="43" customWidth="1"/>
    <col min="8470" max="8705" width="9.140625" style="43"/>
    <col min="8706" max="8706" width="6.28515625" style="43" customWidth="1"/>
    <col min="8707" max="8707" width="16.42578125" style="43" customWidth="1"/>
    <col min="8708" max="8719" width="9.140625" style="43"/>
    <col min="8720" max="8725" width="9.140625" style="43" customWidth="1"/>
    <col min="8726" max="8961" width="9.140625" style="43"/>
    <col min="8962" max="8962" width="6.28515625" style="43" customWidth="1"/>
    <col min="8963" max="8963" width="16.42578125" style="43" customWidth="1"/>
    <col min="8964" max="8975" width="9.140625" style="43"/>
    <col min="8976" max="8981" width="9.140625" style="43" customWidth="1"/>
    <col min="8982" max="9217" width="9.140625" style="43"/>
    <col min="9218" max="9218" width="6.28515625" style="43" customWidth="1"/>
    <col min="9219" max="9219" width="16.42578125" style="43" customWidth="1"/>
    <col min="9220" max="9231" width="9.140625" style="43"/>
    <col min="9232" max="9237" width="9.140625" style="43" customWidth="1"/>
    <col min="9238" max="9473" width="9.140625" style="43"/>
    <col min="9474" max="9474" width="6.28515625" style="43" customWidth="1"/>
    <col min="9475" max="9475" width="16.42578125" style="43" customWidth="1"/>
    <col min="9476" max="9487" width="9.140625" style="43"/>
    <col min="9488" max="9493" width="9.140625" style="43" customWidth="1"/>
    <col min="9494" max="9729" width="9.140625" style="43"/>
    <col min="9730" max="9730" width="6.28515625" style="43" customWidth="1"/>
    <col min="9731" max="9731" width="16.42578125" style="43" customWidth="1"/>
    <col min="9732" max="9743" width="9.140625" style="43"/>
    <col min="9744" max="9749" width="9.140625" style="43" customWidth="1"/>
    <col min="9750" max="9985" width="9.140625" style="43"/>
    <col min="9986" max="9986" width="6.28515625" style="43" customWidth="1"/>
    <col min="9987" max="9987" width="16.42578125" style="43" customWidth="1"/>
    <col min="9988" max="9999" width="9.140625" style="43"/>
    <col min="10000" max="10005" width="9.140625" style="43" customWidth="1"/>
    <col min="10006" max="10241" width="9.140625" style="43"/>
    <col min="10242" max="10242" width="6.28515625" style="43" customWidth="1"/>
    <col min="10243" max="10243" width="16.42578125" style="43" customWidth="1"/>
    <col min="10244" max="10255" width="9.140625" style="43"/>
    <col min="10256" max="10261" width="9.140625" style="43" customWidth="1"/>
    <col min="10262" max="10497" width="9.140625" style="43"/>
    <col min="10498" max="10498" width="6.28515625" style="43" customWidth="1"/>
    <col min="10499" max="10499" width="16.42578125" style="43" customWidth="1"/>
    <col min="10500" max="10511" width="9.140625" style="43"/>
    <col min="10512" max="10517" width="9.140625" style="43" customWidth="1"/>
    <col min="10518" max="10753" width="9.140625" style="43"/>
    <col min="10754" max="10754" width="6.28515625" style="43" customWidth="1"/>
    <col min="10755" max="10755" width="16.42578125" style="43" customWidth="1"/>
    <col min="10756" max="10767" width="9.140625" style="43"/>
    <col min="10768" max="10773" width="9.140625" style="43" customWidth="1"/>
    <col min="10774" max="11009" width="9.140625" style="43"/>
    <col min="11010" max="11010" width="6.28515625" style="43" customWidth="1"/>
    <col min="11011" max="11011" width="16.42578125" style="43" customWidth="1"/>
    <col min="11012" max="11023" width="9.140625" style="43"/>
    <col min="11024" max="11029" width="9.140625" style="43" customWidth="1"/>
    <col min="11030" max="11265" width="9.140625" style="43"/>
    <col min="11266" max="11266" width="6.28515625" style="43" customWidth="1"/>
    <col min="11267" max="11267" width="16.42578125" style="43" customWidth="1"/>
    <col min="11268" max="11279" width="9.140625" style="43"/>
    <col min="11280" max="11285" width="9.140625" style="43" customWidth="1"/>
    <col min="11286" max="11521" width="9.140625" style="43"/>
    <col min="11522" max="11522" width="6.28515625" style="43" customWidth="1"/>
    <col min="11523" max="11523" width="16.42578125" style="43" customWidth="1"/>
    <col min="11524" max="11535" width="9.140625" style="43"/>
    <col min="11536" max="11541" width="9.140625" style="43" customWidth="1"/>
    <col min="11542" max="11777" width="9.140625" style="43"/>
    <col min="11778" max="11778" width="6.28515625" style="43" customWidth="1"/>
    <col min="11779" max="11779" width="16.42578125" style="43" customWidth="1"/>
    <col min="11780" max="11791" width="9.140625" style="43"/>
    <col min="11792" max="11797" width="9.140625" style="43" customWidth="1"/>
    <col min="11798" max="12033" width="9.140625" style="43"/>
    <col min="12034" max="12034" width="6.28515625" style="43" customWidth="1"/>
    <col min="12035" max="12035" width="16.42578125" style="43" customWidth="1"/>
    <col min="12036" max="12047" width="9.140625" style="43"/>
    <col min="12048" max="12053" width="9.140625" style="43" customWidth="1"/>
    <col min="12054" max="12289" width="9.140625" style="43"/>
    <col min="12290" max="12290" width="6.28515625" style="43" customWidth="1"/>
    <col min="12291" max="12291" width="16.42578125" style="43" customWidth="1"/>
    <col min="12292" max="12303" width="9.140625" style="43"/>
    <col min="12304" max="12309" width="9.140625" style="43" customWidth="1"/>
    <col min="12310" max="12545" width="9.140625" style="43"/>
    <col min="12546" max="12546" width="6.28515625" style="43" customWidth="1"/>
    <col min="12547" max="12547" width="16.42578125" style="43" customWidth="1"/>
    <col min="12548" max="12559" width="9.140625" style="43"/>
    <col min="12560" max="12565" width="9.140625" style="43" customWidth="1"/>
    <col min="12566" max="12801" width="9.140625" style="43"/>
    <col min="12802" max="12802" width="6.28515625" style="43" customWidth="1"/>
    <col min="12803" max="12803" width="16.42578125" style="43" customWidth="1"/>
    <col min="12804" max="12815" width="9.140625" style="43"/>
    <col min="12816" max="12821" width="9.140625" style="43" customWidth="1"/>
    <col min="12822" max="13057" width="9.140625" style="43"/>
    <col min="13058" max="13058" width="6.28515625" style="43" customWidth="1"/>
    <col min="13059" max="13059" width="16.42578125" style="43" customWidth="1"/>
    <col min="13060" max="13071" width="9.140625" style="43"/>
    <col min="13072" max="13077" width="9.140625" style="43" customWidth="1"/>
    <col min="13078" max="13313" width="9.140625" style="43"/>
    <col min="13314" max="13314" width="6.28515625" style="43" customWidth="1"/>
    <col min="13315" max="13315" width="16.42578125" style="43" customWidth="1"/>
    <col min="13316" max="13327" width="9.140625" style="43"/>
    <col min="13328" max="13333" width="9.140625" style="43" customWidth="1"/>
    <col min="13334" max="13569" width="9.140625" style="43"/>
    <col min="13570" max="13570" width="6.28515625" style="43" customWidth="1"/>
    <col min="13571" max="13571" width="16.42578125" style="43" customWidth="1"/>
    <col min="13572" max="13583" width="9.140625" style="43"/>
    <col min="13584" max="13589" width="9.140625" style="43" customWidth="1"/>
    <col min="13590" max="13825" width="9.140625" style="43"/>
    <col min="13826" max="13826" width="6.28515625" style="43" customWidth="1"/>
    <col min="13827" max="13827" width="16.42578125" style="43" customWidth="1"/>
    <col min="13828" max="13839" width="9.140625" style="43"/>
    <col min="13840" max="13845" width="9.140625" style="43" customWidth="1"/>
    <col min="13846" max="14081" width="9.140625" style="43"/>
    <col min="14082" max="14082" width="6.28515625" style="43" customWidth="1"/>
    <col min="14083" max="14083" width="16.42578125" style="43" customWidth="1"/>
    <col min="14084" max="14095" width="9.140625" style="43"/>
    <col min="14096" max="14101" width="9.140625" style="43" customWidth="1"/>
    <col min="14102" max="14337" width="9.140625" style="43"/>
    <col min="14338" max="14338" width="6.28515625" style="43" customWidth="1"/>
    <col min="14339" max="14339" width="16.42578125" style="43" customWidth="1"/>
    <col min="14340" max="14351" width="9.140625" style="43"/>
    <col min="14352" max="14357" width="9.140625" style="43" customWidth="1"/>
    <col min="14358" max="14593" width="9.140625" style="43"/>
    <col min="14594" max="14594" width="6.28515625" style="43" customWidth="1"/>
    <col min="14595" max="14595" width="16.42578125" style="43" customWidth="1"/>
    <col min="14596" max="14607" width="9.140625" style="43"/>
    <col min="14608" max="14613" width="9.140625" style="43" customWidth="1"/>
    <col min="14614" max="14849" width="9.140625" style="43"/>
    <col min="14850" max="14850" width="6.28515625" style="43" customWidth="1"/>
    <col min="14851" max="14851" width="16.42578125" style="43" customWidth="1"/>
    <col min="14852" max="14863" width="9.140625" style="43"/>
    <col min="14864" max="14869" width="9.140625" style="43" customWidth="1"/>
    <col min="14870" max="15105" width="9.140625" style="43"/>
    <col min="15106" max="15106" width="6.28515625" style="43" customWidth="1"/>
    <col min="15107" max="15107" width="16.42578125" style="43" customWidth="1"/>
    <col min="15108" max="15119" width="9.140625" style="43"/>
    <col min="15120" max="15125" width="9.140625" style="43" customWidth="1"/>
    <col min="15126" max="15361" width="9.140625" style="43"/>
    <col min="15362" max="15362" width="6.28515625" style="43" customWidth="1"/>
    <col min="15363" max="15363" width="16.42578125" style="43" customWidth="1"/>
    <col min="15364" max="15375" width="9.140625" style="43"/>
    <col min="15376" max="15381" width="9.140625" style="43" customWidth="1"/>
    <col min="15382" max="15617" width="9.140625" style="43"/>
    <col min="15618" max="15618" width="6.28515625" style="43" customWidth="1"/>
    <col min="15619" max="15619" width="16.42578125" style="43" customWidth="1"/>
    <col min="15620" max="15631" width="9.140625" style="43"/>
    <col min="15632" max="15637" width="9.140625" style="43" customWidth="1"/>
    <col min="15638" max="15873" width="9.140625" style="43"/>
    <col min="15874" max="15874" width="6.28515625" style="43" customWidth="1"/>
    <col min="15875" max="15875" width="16.42578125" style="43" customWidth="1"/>
    <col min="15876" max="15887" width="9.140625" style="43"/>
    <col min="15888" max="15893" width="9.140625" style="43" customWidth="1"/>
    <col min="15894" max="16129" width="9.140625" style="43"/>
    <col min="16130" max="16130" width="6.28515625" style="43" customWidth="1"/>
    <col min="16131" max="16131" width="16.42578125" style="43" customWidth="1"/>
    <col min="16132" max="16143" width="9.140625" style="43"/>
    <col min="16144" max="16149" width="9.140625" style="43" customWidth="1"/>
    <col min="16150" max="16384" width="9.140625" style="43"/>
  </cols>
  <sheetData>
    <row r="1" spans="1:29" s="40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9" s="40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9" s="40" customFormat="1" ht="25.5" customHeight="1">
      <c r="A3" s="208" t="s">
        <v>62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</row>
    <row r="4" spans="1:29" s="40" customFormat="1" ht="19.5" customHeight="1" thickBot="1">
      <c r="A4" s="206" t="s">
        <v>27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9" s="83" customFormat="1" ht="24.75" customHeight="1">
      <c r="A5" s="209" t="s">
        <v>10</v>
      </c>
      <c r="B5" s="211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9" s="83" customFormat="1" ht="31.5">
      <c r="A6" s="210"/>
      <c r="B6" s="212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9" s="83" customFormat="1" ht="36.75" customHeight="1">
      <c r="A7" s="93">
        <v>1</v>
      </c>
      <c r="B7" s="94" t="s">
        <v>17</v>
      </c>
      <c r="C7" s="52">
        <f>HLOOKUP(C6,[1]RCH!C4:W17,14,0)</f>
        <v>25.314</v>
      </c>
      <c r="D7" s="52">
        <f>HLOOKUP(D6,[1]RCH!D4:X17,14,0)</f>
        <v>11.425000000000001</v>
      </c>
      <c r="E7" s="52">
        <f>HLOOKUP(E6,[1]RCH!E4:X17,14,0)</f>
        <v>8.34</v>
      </c>
      <c r="F7" s="52">
        <f>HLOOKUP(F6,[1]RCH!F4:X17,14,0)</f>
        <v>31.36</v>
      </c>
      <c r="G7" s="52">
        <f>HLOOKUP(G6,[1]RCH!G4:X17,14,0)</f>
        <v>30.13</v>
      </c>
      <c r="H7" s="52">
        <f>HLOOKUP(H6,[1]RCH!H4:Y17,14,0)</f>
        <v>20.71</v>
      </c>
      <c r="I7" s="52">
        <f>HLOOKUP(I6,[1]RCH!I4:Z17,14,0)</f>
        <v>29.82</v>
      </c>
      <c r="J7" s="52">
        <f>HLOOKUP(J6,[1]RCH!J4:AA17,14,0)</f>
        <v>27.75</v>
      </c>
      <c r="K7" s="52">
        <f>HLOOKUP(K6,[1]RCH!K4:AB17,14,0)</f>
        <v>21.05</v>
      </c>
      <c r="L7" s="52">
        <f>HLOOKUP(L6,[1]RCH!L4:AC17,14,0)</f>
        <v>49.16</v>
      </c>
      <c r="M7" s="52">
        <f>HLOOKUP(M6,[1]RCH!M4:AD17,14,0)</f>
        <v>49.16</v>
      </c>
      <c r="N7" s="52">
        <f>HLOOKUP(N6,[1]RCH!N4:AE17,14,0)</f>
        <v>35.53</v>
      </c>
      <c r="O7" s="52">
        <f>HLOOKUP(O6,[1]RCH!O4:AF17,14,0)</f>
        <v>52.12</v>
      </c>
      <c r="P7" s="52">
        <f>HLOOKUP(P6,[1]RCH!P4:AG17,14,0)</f>
        <v>52.12</v>
      </c>
      <c r="Q7" s="52">
        <f>HLOOKUP(Q6,[1]RCH!Q4:AH17,14,0)</f>
        <v>37.21</v>
      </c>
      <c r="R7" s="52">
        <f>HLOOKUP(R6,[1]RCH!R4:AI17,14,0)</f>
        <v>59.18</v>
      </c>
      <c r="S7" s="52">
        <f>HLOOKUP(S6,[1]RCH!S4:AJ17,14,0)</f>
        <v>59.18</v>
      </c>
      <c r="T7" s="52">
        <f>HLOOKUP(T6,[1]RCH!T4:AK17,14,0)</f>
        <v>67.91</v>
      </c>
      <c r="U7" s="52">
        <f>HLOOKUP(U6,[1]RCH!U4:AL17,14,0)</f>
        <v>65.44</v>
      </c>
      <c r="V7" s="52">
        <f>HLOOKUP(V6,[1]RCH!V4:AM17,14,0)</f>
        <v>65.44</v>
      </c>
      <c r="W7" s="52">
        <f>HLOOKUP(W6,[1]RCH!W4:AN17,14,0)</f>
        <v>56.510300000000008</v>
      </c>
      <c r="X7" s="71">
        <f>C7+F7+I7+L7+O7+R7+U7</f>
        <v>312.39400000000001</v>
      </c>
      <c r="Y7" s="71">
        <f>D7+G7+J7+M7+P7+S7+V7</f>
        <v>295.20500000000004</v>
      </c>
      <c r="Z7" s="121">
        <f>E7+H7+K7+N7+Q7+T7+W7</f>
        <v>247.2603</v>
      </c>
      <c r="AB7" s="149" t="s">
        <v>56</v>
      </c>
    </row>
    <row r="8" spans="1:29" s="83" customFormat="1" ht="40.5" customHeight="1">
      <c r="A8" s="93">
        <v>2</v>
      </c>
      <c r="B8" s="94" t="s">
        <v>18</v>
      </c>
      <c r="C8" s="52">
        <f>HLOOKUP(C6,[1]Additionalities!C4:W17,14,0)</f>
        <v>0</v>
      </c>
      <c r="D8" s="52">
        <f>HLOOKUP(D6,[1]Additionalities!D4:X17,14,0)</f>
        <v>23.5</v>
      </c>
      <c r="E8" s="52">
        <f>HLOOKUP(E6,[1]Additionalities!E4:Y17,14,0)</f>
        <v>1.1200000000000001</v>
      </c>
      <c r="F8" s="52">
        <f>HLOOKUP(F6,[1]Additionalities!F4:Z17,14,0)</f>
        <v>28.75</v>
      </c>
      <c r="G8" s="52">
        <f>HLOOKUP(G6,[1]Additionalities!G4:AA17,14,0)</f>
        <v>34.3187</v>
      </c>
      <c r="H8" s="52">
        <f>HLOOKUP(H6,[1]Additionalities!H4:AB17,14,0)</f>
        <v>2.23</v>
      </c>
      <c r="I8" s="52">
        <f>HLOOKUP(I6,[1]Additionalities!I4:AC17,14,0)</f>
        <v>50.25</v>
      </c>
      <c r="J8" s="52">
        <f>HLOOKUP(J6,[1]Additionalities!J4:AD17,14,0)</f>
        <v>46.51</v>
      </c>
      <c r="K8" s="52">
        <f>HLOOKUP(K6,[1]Additionalities!K4:AE17,14,0)</f>
        <v>17.100000000000001</v>
      </c>
      <c r="L8" s="52">
        <f>HLOOKUP(L6,[1]Additionalities!L4:AF17,14,0)</f>
        <v>42.39</v>
      </c>
      <c r="M8" s="52">
        <f>HLOOKUP(M6,[1]Additionalities!M4:AG17,14,0)</f>
        <v>42.389999999999993</v>
      </c>
      <c r="N8" s="52">
        <f>HLOOKUP(N6,[1]Additionalities!N4:AH17,14,0)</f>
        <v>63.36</v>
      </c>
      <c r="O8" s="52">
        <f>HLOOKUP(O6,[1]Additionalities!O4:AI17,14,0)</f>
        <v>55.75</v>
      </c>
      <c r="P8" s="52">
        <f>HLOOKUP(P6,[1]Additionalities!P4:AJ17,14,0)</f>
        <v>55.75</v>
      </c>
      <c r="Q8" s="52">
        <f>HLOOKUP(Q6,[1]Additionalities!Q4:AK17,14,0)</f>
        <v>211.96</v>
      </c>
      <c r="R8" s="52">
        <f>HLOOKUP(R6,[1]Additionalities!R4:AL17,14,0)</f>
        <v>65.63</v>
      </c>
      <c r="S8" s="52">
        <f>HLOOKUP(S6,[1]Additionalities!S4:AM17,14,0)</f>
        <v>71.17</v>
      </c>
      <c r="T8" s="52">
        <f>HLOOKUP(T6,[1]Additionalities!T4:AN17,14,0)</f>
        <v>112.53</v>
      </c>
      <c r="U8" s="52">
        <f>HLOOKUP(U6,[1]Additionalities!U4:AO17,14,0)</f>
        <v>80.569999999999993</v>
      </c>
      <c r="V8" s="52">
        <f>HLOOKUP(V6,[1]Additionalities!V4:AP17,14,0)</f>
        <v>80.569999999999993</v>
      </c>
      <c r="W8" s="52">
        <f>HLOOKUP(W6,[1]Additionalities!W4:AQ17,14,0)</f>
        <v>52.928800000000003</v>
      </c>
      <c r="X8" s="71">
        <f t="shared" ref="X8:Z8" si="0">C8+F8+I8+L8+O8+R8+U8</f>
        <v>323.33999999999997</v>
      </c>
      <c r="Y8" s="71">
        <f t="shared" si="0"/>
        <v>354.20869999999996</v>
      </c>
      <c r="Z8" s="121">
        <f t="shared" si="0"/>
        <v>461.22879999999998</v>
      </c>
    </row>
    <row r="9" spans="1:29" s="139" customFormat="1" ht="24.75" customHeight="1">
      <c r="A9" s="153" t="s">
        <v>29</v>
      </c>
      <c r="B9" s="153"/>
      <c r="C9" s="153"/>
      <c r="D9" s="153"/>
      <c r="E9" s="153"/>
      <c r="F9" s="153"/>
      <c r="G9" s="153"/>
      <c r="H9" s="153"/>
      <c r="I9" s="138"/>
      <c r="J9" s="138"/>
      <c r="K9" s="138"/>
      <c r="L9" s="138"/>
      <c r="AA9" s="138"/>
      <c r="AB9" s="138"/>
      <c r="AC9" s="138"/>
    </row>
    <row r="10" spans="1:29" s="139" customFormat="1" ht="24.75" customHeight="1">
      <c r="A10" s="140"/>
      <c r="B10" s="155" t="e">
        <f>GJ!B10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AA10" s="140"/>
      <c r="AB10" s="140"/>
      <c r="AC10" s="147"/>
    </row>
    <row r="11" spans="1:29" s="141" customFormat="1" ht="27" customHeight="1">
      <c r="A11" s="140"/>
      <c r="B11" s="155" t="e">
        <f>GJ!B11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AA11" s="152"/>
      <c r="AB11" s="152"/>
      <c r="AC11" s="152"/>
    </row>
    <row r="12" spans="1:29" ht="18.75" customHeight="1">
      <c r="A12" s="140"/>
      <c r="B12" s="155" t="e">
        <f>GJ!B12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AA12" s="152"/>
      <c r="AB12" s="152"/>
      <c r="AC12" s="152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6" activePane="bottomRight" state="frozen"/>
      <selection pane="bottomRight" activeCell="C13" sqref="C13:C18"/>
      <pageMargins left="0.19685039370078741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4"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rintOptions horizontalCentered="1"/>
  <pageMargins left="0.19685039370078741" right="0.11811023622047245" top="0.44" bottom="0.19" header="0.17" footer="0.16"/>
  <pageSetup paperSize="9" scale="51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Z1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1" sqref="L11"/>
    </sheetView>
  </sheetViews>
  <sheetFormatPr defaultRowHeight="16.5"/>
  <cols>
    <col min="1" max="1" width="6.7109375" style="91" customWidth="1"/>
    <col min="2" max="2" width="16.85546875" style="92" customWidth="1"/>
    <col min="3" max="3" width="11.28515625" style="90" customWidth="1"/>
    <col min="4" max="4" width="9.42578125" style="90" customWidth="1"/>
    <col min="5" max="5" width="7.5703125" style="90" bestFit="1" customWidth="1"/>
    <col min="6" max="6" width="9.85546875" style="90" customWidth="1"/>
    <col min="7" max="7" width="10.42578125" style="90" customWidth="1"/>
    <col min="8" max="8" width="8" style="90" bestFit="1" customWidth="1"/>
    <col min="9" max="9" width="10.140625" style="90" customWidth="1"/>
    <col min="10" max="10" width="9.140625" style="90" customWidth="1"/>
    <col min="11" max="11" width="8.5703125" style="90" customWidth="1"/>
    <col min="12" max="12" width="10.7109375" style="90" customWidth="1"/>
    <col min="13" max="13" width="9.5703125" style="90" customWidth="1"/>
    <col min="14" max="14" width="8.28515625" style="90" customWidth="1"/>
    <col min="15" max="15" width="11.42578125" style="90" customWidth="1"/>
    <col min="16" max="16" width="9.5703125" style="90" customWidth="1"/>
    <col min="17" max="17" width="8.5703125" style="90" bestFit="1" customWidth="1"/>
    <col min="18" max="18" width="10.85546875" style="90" customWidth="1"/>
    <col min="19" max="19" width="9.5703125" style="90" customWidth="1"/>
    <col min="20" max="23" width="10.5703125" style="90" customWidth="1"/>
    <col min="24" max="24" width="10.42578125" style="90" customWidth="1"/>
    <col min="25" max="25" width="8.42578125" style="90" customWidth="1"/>
    <col min="26" max="26" width="8.7109375" style="90" customWidth="1"/>
    <col min="27" max="257" width="9.140625" style="90"/>
    <col min="258" max="258" width="5.85546875" style="90" customWidth="1"/>
    <col min="259" max="259" width="17.140625" style="90" customWidth="1"/>
    <col min="260" max="260" width="9" style="90" customWidth="1"/>
    <col min="261" max="261" width="7.7109375" style="90" customWidth="1"/>
    <col min="262" max="262" width="7.5703125" style="90" bestFit="1" customWidth="1"/>
    <col min="263" max="263" width="8.42578125" style="90" customWidth="1"/>
    <col min="264" max="264" width="7.85546875" style="90" customWidth="1"/>
    <col min="265" max="265" width="7.5703125" style="90" bestFit="1" customWidth="1"/>
    <col min="266" max="266" width="10.140625" style="90" customWidth="1"/>
    <col min="267" max="267" width="8.140625" style="90" bestFit="1" customWidth="1"/>
    <col min="268" max="268" width="7.5703125" style="90" bestFit="1" customWidth="1"/>
    <col min="269" max="269" width="10.7109375" style="90" customWidth="1"/>
    <col min="270" max="270" width="9.5703125" style="90" customWidth="1"/>
    <col min="271" max="271" width="7.5703125" style="90" bestFit="1" customWidth="1"/>
    <col min="272" max="272" width="9.28515625" style="90" bestFit="1" customWidth="1"/>
    <col min="273" max="273" width="9.5703125" style="90" customWidth="1"/>
    <col min="274" max="274" width="8.42578125" style="90" bestFit="1" customWidth="1"/>
    <col min="275" max="275" width="8.42578125" style="90" customWidth="1"/>
    <col min="276" max="276" width="9.5703125" style="90" customWidth="1"/>
    <col min="277" max="277" width="10.5703125" style="90" customWidth="1"/>
    <col min="278" max="278" width="9.28515625" style="90" bestFit="1" customWidth="1"/>
    <col min="279" max="279" width="8.42578125" style="90" bestFit="1" customWidth="1"/>
    <col min="280" max="280" width="8.7109375" style="90" bestFit="1" customWidth="1"/>
    <col min="281" max="281" width="9.28515625" style="90" bestFit="1" customWidth="1"/>
    <col min="282" max="282" width="10.42578125" style="90" customWidth="1"/>
    <col min="283" max="513" width="9.140625" style="90"/>
    <col min="514" max="514" width="5.85546875" style="90" customWidth="1"/>
    <col min="515" max="515" width="17.140625" style="90" customWidth="1"/>
    <col min="516" max="516" width="9" style="90" customWidth="1"/>
    <col min="517" max="517" width="7.7109375" style="90" customWidth="1"/>
    <col min="518" max="518" width="7.5703125" style="90" bestFit="1" customWidth="1"/>
    <col min="519" max="519" width="8.42578125" style="90" customWidth="1"/>
    <col min="520" max="520" width="7.85546875" style="90" customWidth="1"/>
    <col min="521" max="521" width="7.5703125" style="90" bestFit="1" customWidth="1"/>
    <col min="522" max="522" width="10.140625" style="90" customWidth="1"/>
    <col min="523" max="523" width="8.140625" style="90" bestFit="1" customWidth="1"/>
    <col min="524" max="524" width="7.5703125" style="90" bestFit="1" customWidth="1"/>
    <col min="525" max="525" width="10.7109375" style="90" customWidth="1"/>
    <col min="526" max="526" width="9.5703125" style="90" customWidth="1"/>
    <col min="527" max="527" width="7.5703125" style="90" bestFit="1" customWidth="1"/>
    <col min="528" max="528" width="9.28515625" style="90" bestFit="1" customWidth="1"/>
    <col min="529" max="529" width="9.5703125" style="90" customWidth="1"/>
    <col min="530" max="530" width="8.42578125" style="90" bestFit="1" customWidth="1"/>
    <col min="531" max="531" width="8.42578125" style="90" customWidth="1"/>
    <col min="532" max="532" width="9.5703125" style="90" customWidth="1"/>
    <col min="533" max="533" width="10.5703125" style="90" customWidth="1"/>
    <col min="534" max="534" width="9.28515625" style="90" bestFit="1" customWidth="1"/>
    <col min="535" max="535" width="8.42578125" style="90" bestFit="1" customWidth="1"/>
    <col min="536" max="536" width="8.7109375" style="90" bestFit="1" customWidth="1"/>
    <col min="537" max="537" width="9.28515625" style="90" bestFit="1" customWidth="1"/>
    <col min="538" max="538" width="10.42578125" style="90" customWidth="1"/>
    <col min="539" max="769" width="9.140625" style="90"/>
    <col min="770" max="770" width="5.85546875" style="90" customWidth="1"/>
    <col min="771" max="771" width="17.140625" style="90" customWidth="1"/>
    <col min="772" max="772" width="9" style="90" customWidth="1"/>
    <col min="773" max="773" width="7.7109375" style="90" customWidth="1"/>
    <col min="774" max="774" width="7.5703125" style="90" bestFit="1" customWidth="1"/>
    <col min="775" max="775" width="8.42578125" style="90" customWidth="1"/>
    <col min="776" max="776" width="7.85546875" style="90" customWidth="1"/>
    <col min="777" max="777" width="7.5703125" style="90" bestFit="1" customWidth="1"/>
    <col min="778" max="778" width="10.140625" style="90" customWidth="1"/>
    <col min="779" max="779" width="8.140625" style="90" bestFit="1" customWidth="1"/>
    <col min="780" max="780" width="7.5703125" style="90" bestFit="1" customWidth="1"/>
    <col min="781" max="781" width="10.7109375" style="90" customWidth="1"/>
    <col min="782" max="782" width="9.5703125" style="90" customWidth="1"/>
    <col min="783" max="783" width="7.5703125" style="90" bestFit="1" customWidth="1"/>
    <col min="784" max="784" width="9.28515625" style="90" bestFit="1" customWidth="1"/>
    <col min="785" max="785" width="9.5703125" style="90" customWidth="1"/>
    <col min="786" max="786" width="8.42578125" style="90" bestFit="1" customWidth="1"/>
    <col min="787" max="787" width="8.42578125" style="90" customWidth="1"/>
    <col min="788" max="788" width="9.5703125" style="90" customWidth="1"/>
    <col min="789" max="789" width="10.5703125" style="90" customWidth="1"/>
    <col min="790" max="790" width="9.28515625" style="90" bestFit="1" customWidth="1"/>
    <col min="791" max="791" width="8.42578125" style="90" bestFit="1" customWidth="1"/>
    <col min="792" max="792" width="8.7109375" style="90" bestFit="1" customWidth="1"/>
    <col min="793" max="793" width="9.28515625" style="90" bestFit="1" customWidth="1"/>
    <col min="794" max="794" width="10.42578125" style="90" customWidth="1"/>
    <col min="795" max="1025" width="9.140625" style="90"/>
    <col min="1026" max="1026" width="5.85546875" style="90" customWidth="1"/>
    <col min="1027" max="1027" width="17.140625" style="90" customWidth="1"/>
    <col min="1028" max="1028" width="9" style="90" customWidth="1"/>
    <col min="1029" max="1029" width="7.7109375" style="90" customWidth="1"/>
    <col min="1030" max="1030" width="7.5703125" style="90" bestFit="1" customWidth="1"/>
    <col min="1031" max="1031" width="8.42578125" style="90" customWidth="1"/>
    <col min="1032" max="1032" width="7.85546875" style="90" customWidth="1"/>
    <col min="1033" max="1033" width="7.5703125" style="90" bestFit="1" customWidth="1"/>
    <col min="1034" max="1034" width="10.140625" style="90" customWidth="1"/>
    <col min="1035" max="1035" width="8.140625" style="90" bestFit="1" customWidth="1"/>
    <col min="1036" max="1036" width="7.5703125" style="90" bestFit="1" customWidth="1"/>
    <col min="1037" max="1037" width="10.7109375" style="90" customWidth="1"/>
    <col min="1038" max="1038" width="9.5703125" style="90" customWidth="1"/>
    <col min="1039" max="1039" width="7.5703125" style="90" bestFit="1" customWidth="1"/>
    <col min="1040" max="1040" width="9.28515625" style="90" bestFit="1" customWidth="1"/>
    <col min="1041" max="1041" width="9.5703125" style="90" customWidth="1"/>
    <col min="1042" max="1042" width="8.42578125" style="90" bestFit="1" customWidth="1"/>
    <col min="1043" max="1043" width="8.42578125" style="90" customWidth="1"/>
    <col min="1044" max="1044" width="9.5703125" style="90" customWidth="1"/>
    <col min="1045" max="1045" width="10.5703125" style="90" customWidth="1"/>
    <col min="1046" max="1046" width="9.28515625" style="90" bestFit="1" customWidth="1"/>
    <col min="1047" max="1047" width="8.42578125" style="90" bestFit="1" customWidth="1"/>
    <col min="1048" max="1048" width="8.7109375" style="90" bestFit="1" customWidth="1"/>
    <col min="1049" max="1049" width="9.28515625" style="90" bestFit="1" customWidth="1"/>
    <col min="1050" max="1050" width="10.42578125" style="90" customWidth="1"/>
    <col min="1051" max="1281" width="9.140625" style="90"/>
    <col min="1282" max="1282" width="5.85546875" style="90" customWidth="1"/>
    <col min="1283" max="1283" width="17.140625" style="90" customWidth="1"/>
    <col min="1284" max="1284" width="9" style="90" customWidth="1"/>
    <col min="1285" max="1285" width="7.7109375" style="90" customWidth="1"/>
    <col min="1286" max="1286" width="7.5703125" style="90" bestFit="1" customWidth="1"/>
    <col min="1287" max="1287" width="8.42578125" style="90" customWidth="1"/>
    <col min="1288" max="1288" width="7.85546875" style="90" customWidth="1"/>
    <col min="1289" max="1289" width="7.5703125" style="90" bestFit="1" customWidth="1"/>
    <col min="1290" max="1290" width="10.140625" style="90" customWidth="1"/>
    <col min="1291" max="1291" width="8.140625" style="90" bestFit="1" customWidth="1"/>
    <col min="1292" max="1292" width="7.5703125" style="90" bestFit="1" customWidth="1"/>
    <col min="1293" max="1293" width="10.7109375" style="90" customWidth="1"/>
    <col min="1294" max="1294" width="9.5703125" style="90" customWidth="1"/>
    <col min="1295" max="1295" width="7.5703125" style="90" bestFit="1" customWidth="1"/>
    <col min="1296" max="1296" width="9.28515625" style="90" bestFit="1" customWidth="1"/>
    <col min="1297" max="1297" width="9.5703125" style="90" customWidth="1"/>
    <col min="1298" max="1298" width="8.42578125" style="90" bestFit="1" customWidth="1"/>
    <col min="1299" max="1299" width="8.42578125" style="90" customWidth="1"/>
    <col min="1300" max="1300" width="9.5703125" style="90" customWidth="1"/>
    <col min="1301" max="1301" width="10.5703125" style="90" customWidth="1"/>
    <col min="1302" max="1302" width="9.28515625" style="90" bestFit="1" customWidth="1"/>
    <col min="1303" max="1303" width="8.42578125" style="90" bestFit="1" customWidth="1"/>
    <col min="1304" max="1304" width="8.7109375" style="90" bestFit="1" customWidth="1"/>
    <col min="1305" max="1305" width="9.28515625" style="90" bestFit="1" customWidth="1"/>
    <col min="1306" max="1306" width="10.42578125" style="90" customWidth="1"/>
    <col min="1307" max="1537" width="9.140625" style="90"/>
    <col min="1538" max="1538" width="5.85546875" style="90" customWidth="1"/>
    <col min="1539" max="1539" width="17.140625" style="90" customWidth="1"/>
    <col min="1540" max="1540" width="9" style="90" customWidth="1"/>
    <col min="1541" max="1541" width="7.7109375" style="90" customWidth="1"/>
    <col min="1542" max="1542" width="7.5703125" style="90" bestFit="1" customWidth="1"/>
    <col min="1543" max="1543" width="8.42578125" style="90" customWidth="1"/>
    <col min="1544" max="1544" width="7.85546875" style="90" customWidth="1"/>
    <col min="1545" max="1545" width="7.5703125" style="90" bestFit="1" customWidth="1"/>
    <col min="1546" max="1546" width="10.140625" style="90" customWidth="1"/>
    <col min="1547" max="1547" width="8.140625" style="90" bestFit="1" customWidth="1"/>
    <col min="1548" max="1548" width="7.5703125" style="90" bestFit="1" customWidth="1"/>
    <col min="1549" max="1549" width="10.7109375" style="90" customWidth="1"/>
    <col min="1550" max="1550" width="9.5703125" style="90" customWidth="1"/>
    <col min="1551" max="1551" width="7.5703125" style="90" bestFit="1" customWidth="1"/>
    <col min="1552" max="1552" width="9.28515625" style="90" bestFit="1" customWidth="1"/>
    <col min="1553" max="1553" width="9.5703125" style="90" customWidth="1"/>
    <col min="1554" max="1554" width="8.42578125" style="90" bestFit="1" customWidth="1"/>
    <col min="1555" max="1555" width="8.42578125" style="90" customWidth="1"/>
    <col min="1556" max="1556" width="9.5703125" style="90" customWidth="1"/>
    <col min="1557" max="1557" width="10.5703125" style="90" customWidth="1"/>
    <col min="1558" max="1558" width="9.28515625" style="90" bestFit="1" customWidth="1"/>
    <col min="1559" max="1559" width="8.42578125" style="90" bestFit="1" customWidth="1"/>
    <col min="1560" max="1560" width="8.7109375" style="90" bestFit="1" customWidth="1"/>
    <col min="1561" max="1561" width="9.28515625" style="90" bestFit="1" customWidth="1"/>
    <col min="1562" max="1562" width="10.42578125" style="90" customWidth="1"/>
    <col min="1563" max="1793" width="9.140625" style="90"/>
    <col min="1794" max="1794" width="5.85546875" style="90" customWidth="1"/>
    <col min="1795" max="1795" width="17.140625" style="90" customWidth="1"/>
    <col min="1796" max="1796" width="9" style="90" customWidth="1"/>
    <col min="1797" max="1797" width="7.7109375" style="90" customWidth="1"/>
    <col min="1798" max="1798" width="7.5703125" style="90" bestFit="1" customWidth="1"/>
    <col min="1799" max="1799" width="8.42578125" style="90" customWidth="1"/>
    <col min="1800" max="1800" width="7.85546875" style="90" customWidth="1"/>
    <col min="1801" max="1801" width="7.5703125" style="90" bestFit="1" customWidth="1"/>
    <col min="1802" max="1802" width="10.140625" style="90" customWidth="1"/>
    <col min="1803" max="1803" width="8.140625" style="90" bestFit="1" customWidth="1"/>
    <col min="1804" max="1804" width="7.5703125" style="90" bestFit="1" customWidth="1"/>
    <col min="1805" max="1805" width="10.7109375" style="90" customWidth="1"/>
    <col min="1806" max="1806" width="9.5703125" style="90" customWidth="1"/>
    <col min="1807" max="1807" width="7.5703125" style="90" bestFit="1" customWidth="1"/>
    <col min="1808" max="1808" width="9.28515625" style="90" bestFit="1" customWidth="1"/>
    <col min="1809" max="1809" width="9.5703125" style="90" customWidth="1"/>
    <col min="1810" max="1810" width="8.42578125" style="90" bestFit="1" customWidth="1"/>
    <col min="1811" max="1811" width="8.42578125" style="90" customWidth="1"/>
    <col min="1812" max="1812" width="9.5703125" style="90" customWidth="1"/>
    <col min="1813" max="1813" width="10.5703125" style="90" customWidth="1"/>
    <col min="1814" max="1814" width="9.28515625" style="90" bestFit="1" customWidth="1"/>
    <col min="1815" max="1815" width="8.42578125" style="90" bestFit="1" customWidth="1"/>
    <col min="1816" max="1816" width="8.7109375" style="90" bestFit="1" customWidth="1"/>
    <col min="1817" max="1817" width="9.28515625" style="90" bestFit="1" customWidth="1"/>
    <col min="1818" max="1818" width="10.42578125" style="90" customWidth="1"/>
    <col min="1819" max="2049" width="9.140625" style="90"/>
    <col min="2050" max="2050" width="5.85546875" style="90" customWidth="1"/>
    <col min="2051" max="2051" width="17.140625" style="90" customWidth="1"/>
    <col min="2052" max="2052" width="9" style="90" customWidth="1"/>
    <col min="2053" max="2053" width="7.7109375" style="90" customWidth="1"/>
    <col min="2054" max="2054" width="7.5703125" style="90" bestFit="1" customWidth="1"/>
    <col min="2055" max="2055" width="8.42578125" style="90" customWidth="1"/>
    <col min="2056" max="2056" width="7.85546875" style="90" customWidth="1"/>
    <col min="2057" max="2057" width="7.5703125" style="90" bestFit="1" customWidth="1"/>
    <col min="2058" max="2058" width="10.140625" style="90" customWidth="1"/>
    <col min="2059" max="2059" width="8.140625" style="90" bestFit="1" customWidth="1"/>
    <col min="2060" max="2060" width="7.5703125" style="90" bestFit="1" customWidth="1"/>
    <col min="2061" max="2061" width="10.7109375" style="90" customWidth="1"/>
    <col min="2062" max="2062" width="9.5703125" style="90" customWidth="1"/>
    <col min="2063" max="2063" width="7.5703125" style="90" bestFit="1" customWidth="1"/>
    <col min="2064" max="2064" width="9.28515625" style="90" bestFit="1" customWidth="1"/>
    <col min="2065" max="2065" width="9.5703125" style="90" customWidth="1"/>
    <col min="2066" max="2066" width="8.42578125" style="90" bestFit="1" customWidth="1"/>
    <col min="2067" max="2067" width="8.42578125" style="90" customWidth="1"/>
    <col min="2068" max="2068" width="9.5703125" style="90" customWidth="1"/>
    <col min="2069" max="2069" width="10.5703125" style="90" customWidth="1"/>
    <col min="2070" max="2070" width="9.28515625" style="90" bestFit="1" customWidth="1"/>
    <col min="2071" max="2071" width="8.42578125" style="90" bestFit="1" customWidth="1"/>
    <col min="2072" max="2072" width="8.7109375" style="90" bestFit="1" customWidth="1"/>
    <col min="2073" max="2073" width="9.28515625" style="90" bestFit="1" customWidth="1"/>
    <col min="2074" max="2074" width="10.42578125" style="90" customWidth="1"/>
    <col min="2075" max="2305" width="9.140625" style="90"/>
    <col min="2306" max="2306" width="5.85546875" style="90" customWidth="1"/>
    <col min="2307" max="2307" width="17.140625" style="90" customWidth="1"/>
    <col min="2308" max="2308" width="9" style="90" customWidth="1"/>
    <col min="2309" max="2309" width="7.7109375" style="90" customWidth="1"/>
    <col min="2310" max="2310" width="7.5703125" style="90" bestFit="1" customWidth="1"/>
    <col min="2311" max="2311" width="8.42578125" style="90" customWidth="1"/>
    <col min="2312" max="2312" width="7.85546875" style="90" customWidth="1"/>
    <col min="2313" max="2313" width="7.5703125" style="90" bestFit="1" customWidth="1"/>
    <col min="2314" max="2314" width="10.140625" style="90" customWidth="1"/>
    <col min="2315" max="2315" width="8.140625" style="90" bestFit="1" customWidth="1"/>
    <col min="2316" max="2316" width="7.5703125" style="90" bestFit="1" customWidth="1"/>
    <col min="2317" max="2317" width="10.7109375" style="90" customWidth="1"/>
    <col min="2318" max="2318" width="9.5703125" style="90" customWidth="1"/>
    <col min="2319" max="2319" width="7.5703125" style="90" bestFit="1" customWidth="1"/>
    <col min="2320" max="2320" width="9.28515625" style="90" bestFit="1" customWidth="1"/>
    <col min="2321" max="2321" width="9.5703125" style="90" customWidth="1"/>
    <col min="2322" max="2322" width="8.42578125" style="90" bestFit="1" customWidth="1"/>
    <col min="2323" max="2323" width="8.42578125" style="90" customWidth="1"/>
    <col min="2324" max="2324" width="9.5703125" style="90" customWidth="1"/>
    <col min="2325" max="2325" width="10.5703125" style="90" customWidth="1"/>
    <col min="2326" max="2326" width="9.28515625" style="90" bestFit="1" customWidth="1"/>
    <col min="2327" max="2327" width="8.42578125" style="90" bestFit="1" customWidth="1"/>
    <col min="2328" max="2328" width="8.7109375" style="90" bestFit="1" customWidth="1"/>
    <col min="2329" max="2329" width="9.28515625" style="90" bestFit="1" customWidth="1"/>
    <col min="2330" max="2330" width="10.42578125" style="90" customWidth="1"/>
    <col min="2331" max="2561" width="9.140625" style="90"/>
    <col min="2562" max="2562" width="5.85546875" style="90" customWidth="1"/>
    <col min="2563" max="2563" width="17.140625" style="90" customWidth="1"/>
    <col min="2564" max="2564" width="9" style="90" customWidth="1"/>
    <col min="2565" max="2565" width="7.7109375" style="90" customWidth="1"/>
    <col min="2566" max="2566" width="7.5703125" style="90" bestFit="1" customWidth="1"/>
    <col min="2567" max="2567" width="8.42578125" style="90" customWidth="1"/>
    <col min="2568" max="2568" width="7.85546875" style="90" customWidth="1"/>
    <col min="2569" max="2569" width="7.5703125" style="90" bestFit="1" customWidth="1"/>
    <col min="2570" max="2570" width="10.140625" style="90" customWidth="1"/>
    <col min="2571" max="2571" width="8.140625" style="90" bestFit="1" customWidth="1"/>
    <col min="2572" max="2572" width="7.5703125" style="90" bestFit="1" customWidth="1"/>
    <col min="2573" max="2573" width="10.7109375" style="90" customWidth="1"/>
    <col min="2574" max="2574" width="9.5703125" style="90" customWidth="1"/>
    <col min="2575" max="2575" width="7.5703125" style="90" bestFit="1" customWidth="1"/>
    <col min="2576" max="2576" width="9.28515625" style="90" bestFit="1" customWidth="1"/>
    <col min="2577" max="2577" width="9.5703125" style="90" customWidth="1"/>
    <col min="2578" max="2578" width="8.42578125" style="90" bestFit="1" customWidth="1"/>
    <col min="2579" max="2579" width="8.42578125" style="90" customWidth="1"/>
    <col min="2580" max="2580" width="9.5703125" style="90" customWidth="1"/>
    <col min="2581" max="2581" width="10.5703125" style="90" customWidth="1"/>
    <col min="2582" max="2582" width="9.28515625" style="90" bestFit="1" customWidth="1"/>
    <col min="2583" max="2583" width="8.42578125" style="90" bestFit="1" customWidth="1"/>
    <col min="2584" max="2584" width="8.7109375" style="90" bestFit="1" customWidth="1"/>
    <col min="2585" max="2585" width="9.28515625" style="90" bestFit="1" customWidth="1"/>
    <col min="2586" max="2586" width="10.42578125" style="90" customWidth="1"/>
    <col min="2587" max="2817" width="9.140625" style="90"/>
    <col min="2818" max="2818" width="5.85546875" style="90" customWidth="1"/>
    <col min="2819" max="2819" width="17.140625" style="90" customWidth="1"/>
    <col min="2820" max="2820" width="9" style="90" customWidth="1"/>
    <col min="2821" max="2821" width="7.7109375" style="90" customWidth="1"/>
    <col min="2822" max="2822" width="7.5703125" style="90" bestFit="1" customWidth="1"/>
    <col min="2823" max="2823" width="8.42578125" style="90" customWidth="1"/>
    <col min="2824" max="2824" width="7.85546875" style="90" customWidth="1"/>
    <col min="2825" max="2825" width="7.5703125" style="90" bestFit="1" customWidth="1"/>
    <col min="2826" max="2826" width="10.140625" style="90" customWidth="1"/>
    <col min="2827" max="2827" width="8.140625" style="90" bestFit="1" customWidth="1"/>
    <col min="2828" max="2828" width="7.5703125" style="90" bestFit="1" customWidth="1"/>
    <col min="2829" max="2829" width="10.7109375" style="90" customWidth="1"/>
    <col min="2830" max="2830" width="9.5703125" style="90" customWidth="1"/>
    <col min="2831" max="2831" width="7.5703125" style="90" bestFit="1" customWidth="1"/>
    <col min="2832" max="2832" width="9.28515625" style="90" bestFit="1" customWidth="1"/>
    <col min="2833" max="2833" width="9.5703125" style="90" customWidth="1"/>
    <col min="2834" max="2834" width="8.42578125" style="90" bestFit="1" customWidth="1"/>
    <col min="2835" max="2835" width="8.42578125" style="90" customWidth="1"/>
    <col min="2836" max="2836" width="9.5703125" style="90" customWidth="1"/>
    <col min="2837" max="2837" width="10.5703125" style="90" customWidth="1"/>
    <col min="2838" max="2838" width="9.28515625" style="90" bestFit="1" customWidth="1"/>
    <col min="2839" max="2839" width="8.42578125" style="90" bestFit="1" customWidth="1"/>
    <col min="2840" max="2840" width="8.7109375" style="90" bestFit="1" customWidth="1"/>
    <col min="2841" max="2841" width="9.28515625" style="90" bestFit="1" customWidth="1"/>
    <col min="2842" max="2842" width="10.42578125" style="90" customWidth="1"/>
    <col min="2843" max="3073" width="9.140625" style="90"/>
    <col min="3074" max="3074" width="5.85546875" style="90" customWidth="1"/>
    <col min="3075" max="3075" width="17.140625" style="90" customWidth="1"/>
    <col min="3076" max="3076" width="9" style="90" customWidth="1"/>
    <col min="3077" max="3077" width="7.7109375" style="90" customWidth="1"/>
    <col min="3078" max="3078" width="7.5703125" style="90" bestFit="1" customWidth="1"/>
    <col min="3079" max="3079" width="8.42578125" style="90" customWidth="1"/>
    <col min="3080" max="3080" width="7.85546875" style="90" customWidth="1"/>
    <col min="3081" max="3081" width="7.5703125" style="90" bestFit="1" customWidth="1"/>
    <col min="3082" max="3082" width="10.140625" style="90" customWidth="1"/>
    <col min="3083" max="3083" width="8.140625" style="90" bestFit="1" customWidth="1"/>
    <col min="3084" max="3084" width="7.5703125" style="90" bestFit="1" customWidth="1"/>
    <col min="3085" max="3085" width="10.7109375" style="90" customWidth="1"/>
    <col min="3086" max="3086" width="9.5703125" style="90" customWidth="1"/>
    <col min="3087" max="3087" width="7.5703125" style="90" bestFit="1" customWidth="1"/>
    <col min="3088" max="3088" width="9.28515625" style="90" bestFit="1" customWidth="1"/>
    <col min="3089" max="3089" width="9.5703125" style="90" customWidth="1"/>
    <col min="3090" max="3090" width="8.42578125" style="90" bestFit="1" customWidth="1"/>
    <col min="3091" max="3091" width="8.42578125" style="90" customWidth="1"/>
    <col min="3092" max="3092" width="9.5703125" style="90" customWidth="1"/>
    <col min="3093" max="3093" width="10.5703125" style="90" customWidth="1"/>
    <col min="3094" max="3094" width="9.28515625" style="90" bestFit="1" customWidth="1"/>
    <col min="3095" max="3095" width="8.42578125" style="90" bestFit="1" customWidth="1"/>
    <col min="3096" max="3096" width="8.7109375" style="90" bestFit="1" customWidth="1"/>
    <col min="3097" max="3097" width="9.28515625" style="90" bestFit="1" customWidth="1"/>
    <col min="3098" max="3098" width="10.42578125" style="90" customWidth="1"/>
    <col min="3099" max="3329" width="9.140625" style="90"/>
    <col min="3330" max="3330" width="5.85546875" style="90" customWidth="1"/>
    <col min="3331" max="3331" width="17.140625" style="90" customWidth="1"/>
    <col min="3332" max="3332" width="9" style="90" customWidth="1"/>
    <col min="3333" max="3333" width="7.7109375" style="90" customWidth="1"/>
    <col min="3334" max="3334" width="7.5703125" style="90" bestFit="1" customWidth="1"/>
    <col min="3335" max="3335" width="8.42578125" style="90" customWidth="1"/>
    <col min="3336" max="3336" width="7.85546875" style="90" customWidth="1"/>
    <col min="3337" max="3337" width="7.5703125" style="90" bestFit="1" customWidth="1"/>
    <col min="3338" max="3338" width="10.140625" style="90" customWidth="1"/>
    <col min="3339" max="3339" width="8.140625" style="90" bestFit="1" customWidth="1"/>
    <col min="3340" max="3340" width="7.5703125" style="90" bestFit="1" customWidth="1"/>
    <col min="3341" max="3341" width="10.7109375" style="90" customWidth="1"/>
    <col min="3342" max="3342" width="9.5703125" style="90" customWidth="1"/>
    <col min="3343" max="3343" width="7.5703125" style="90" bestFit="1" customWidth="1"/>
    <col min="3344" max="3344" width="9.28515625" style="90" bestFit="1" customWidth="1"/>
    <col min="3345" max="3345" width="9.5703125" style="90" customWidth="1"/>
    <col min="3346" max="3346" width="8.42578125" style="90" bestFit="1" customWidth="1"/>
    <col min="3347" max="3347" width="8.42578125" style="90" customWidth="1"/>
    <col min="3348" max="3348" width="9.5703125" style="90" customWidth="1"/>
    <col min="3349" max="3349" width="10.5703125" style="90" customWidth="1"/>
    <col min="3350" max="3350" width="9.28515625" style="90" bestFit="1" customWidth="1"/>
    <col min="3351" max="3351" width="8.42578125" style="90" bestFit="1" customWidth="1"/>
    <col min="3352" max="3352" width="8.7109375" style="90" bestFit="1" customWidth="1"/>
    <col min="3353" max="3353" width="9.28515625" style="90" bestFit="1" customWidth="1"/>
    <col min="3354" max="3354" width="10.42578125" style="90" customWidth="1"/>
    <col min="3355" max="3585" width="9.140625" style="90"/>
    <col min="3586" max="3586" width="5.85546875" style="90" customWidth="1"/>
    <col min="3587" max="3587" width="17.140625" style="90" customWidth="1"/>
    <col min="3588" max="3588" width="9" style="90" customWidth="1"/>
    <col min="3589" max="3589" width="7.7109375" style="90" customWidth="1"/>
    <col min="3590" max="3590" width="7.5703125" style="90" bestFit="1" customWidth="1"/>
    <col min="3591" max="3591" width="8.42578125" style="90" customWidth="1"/>
    <col min="3592" max="3592" width="7.85546875" style="90" customWidth="1"/>
    <col min="3593" max="3593" width="7.5703125" style="90" bestFit="1" customWidth="1"/>
    <col min="3594" max="3594" width="10.140625" style="90" customWidth="1"/>
    <col min="3595" max="3595" width="8.140625" style="90" bestFit="1" customWidth="1"/>
    <col min="3596" max="3596" width="7.5703125" style="90" bestFit="1" customWidth="1"/>
    <col min="3597" max="3597" width="10.7109375" style="90" customWidth="1"/>
    <col min="3598" max="3598" width="9.5703125" style="90" customWidth="1"/>
    <col min="3599" max="3599" width="7.5703125" style="90" bestFit="1" customWidth="1"/>
    <col min="3600" max="3600" width="9.28515625" style="90" bestFit="1" customWidth="1"/>
    <col min="3601" max="3601" width="9.5703125" style="90" customWidth="1"/>
    <col min="3602" max="3602" width="8.42578125" style="90" bestFit="1" customWidth="1"/>
    <col min="3603" max="3603" width="8.42578125" style="90" customWidth="1"/>
    <col min="3604" max="3604" width="9.5703125" style="90" customWidth="1"/>
    <col min="3605" max="3605" width="10.5703125" style="90" customWidth="1"/>
    <col min="3606" max="3606" width="9.28515625" style="90" bestFit="1" customWidth="1"/>
    <col min="3607" max="3607" width="8.42578125" style="90" bestFit="1" customWidth="1"/>
    <col min="3608" max="3608" width="8.7109375" style="90" bestFit="1" customWidth="1"/>
    <col min="3609" max="3609" width="9.28515625" style="90" bestFit="1" customWidth="1"/>
    <col min="3610" max="3610" width="10.42578125" style="90" customWidth="1"/>
    <col min="3611" max="3841" width="9.140625" style="90"/>
    <col min="3842" max="3842" width="5.85546875" style="90" customWidth="1"/>
    <col min="3843" max="3843" width="17.140625" style="90" customWidth="1"/>
    <col min="3844" max="3844" width="9" style="90" customWidth="1"/>
    <col min="3845" max="3845" width="7.7109375" style="90" customWidth="1"/>
    <col min="3846" max="3846" width="7.5703125" style="90" bestFit="1" customWidth="1"/>
    <col min="3847" max="3847" width="8.42578125" style="90" customWidth="1"/>
    <col min="3848" max="3848" width="7.85546875" style="90" customWidth="1"/>
    <col min="3849" max="3849" width="7.5703125" style="90" bestFit="1" customWidth="1"/>
    <col min="3850" max="3850" width="10.140625" style="90" customWidth="1"/>
    <col min="3851" max="3851" width="8.140625" style="90" bestFit="1" customWidth="1"/>
    <col min="3852" max="3852" width="7.5703125" style="90" bestFit="1" customWidth="1"/>
    <col min="3853" max="3853" width="10.7109375" style="90" customWidth="1"/>
    <col min="3854" max="3854" width="9.5703125" style="90" customWidth="1"/>
    <col min="3855" max="3855" width="7.5703125" style="90" bestFit="1" customWidth="1"/>
    <col min="3856" max="3856" width="9.28515625" style="90" bestFit="1" customWidth="1"/>
    <col min="3857" max="3857" width="9.5703125" style="90" customWidth="1"/>
    <col min="3858" max="3858" width="8.42578125" style="90" bestFit="1" customWidth="1"/>
    <col min="3859" max="3859" width="8.42578125" style="90" customWidth="1"/>
    <col min="3860" max="3860" width="9.5703125" style="90" customWidth="1"/>
    <col min="3861" max="3861" width="10.5703125" style="90" customWidth="1"/>
    <col min="3862" max="3862" width="9.28515625" style="90" bestFit="1" customWidth="1"/>
    <col min="3863" max="3863" width="8.42578125" style="90" bestFit="1" customWidth="1"/>
    <col min="3864" max="3864" width="8.7109375" style="90" bestFit="1" customWidth="1"/>
    <col min="3865" max="3865" width="9.28515625" style="90" bestFit="1" customWidth="1"/>
    <col min="3866" max="3866" width="10.42578125" style="90" customWidth="1"/>
    <col min="3867" max="4097" width="9.140625" style="90"/>
    <col min="4098" max="4098" width="5.85546875" style="90" customWidth="1"/>
    <col min="4099" max="4099" width="17.140625" style="90" customWidth="1"/>
    <col min="4100" max="4100" width="9" style="90" customWidth="1"/>
    <col min="4101" max="4101" width="7.7109375" style="90" customWidth="1"/>
    <col min="4102" max="4102" width="7.5703125" style="90" bestFit="1" customWidth="1"/>
    <col min="4103" max="4103" width="8.42578125" style="90" customWidth="1"/>
    <col min="4104" max="4104" width="7.85546875" style="90" customWidth="1"/>
    <col min="4105" max="4105" width="7.5703125" style="90" bestFit="1" customWidth="1"/>
    <col min="4106" max="4106" width="10.140625" style="90" customWidth="1"/>
    <col min="4107" max="4107" width="8.140625" style="90" bestFit="1" customWidth="1"/>
    <col min="4108" max="4108" width="7.5703125" style="90" bestFit="1" customWidth="1"/>
    <col min="4109" max="4109" width="10.7109375" style="90" customWidth="1"/>
    <col min="4110" max="4110" width="9.5703125" style="90" customWidth="1"/>
    <col min="4111" max="4111" width="7.5703125" style="90" bestFit="1" customWidth="1"/>
    <col min="4112" max="4112" width="9.28515625" style="90" bestFit="1" customWidth="1"/>
    <col min="4113" max="4113" width="9.5703125" style="90" customWidth="1"/>
    <col min="4114" max="4114" width="8.42578125" style="90" bestFit="1" customWidth="1"/>
    <col min="4115" max="4115" width="8.42578125" style="90" customWidth="1"/>
    <col min="4116" max="4116" width="9.5703125" style="90" customWidth="1"/>
    <col min="4117" max="4117" width="10.5703125" style="90" customWidth="1"/>
    <col min="4118" max="4118" width="9.28515625" style="90" bestFit="1" customWidth="1"/>
    <col min="4119" max="4119" width="8.42578125" style="90" bestFit="1" customWidth="1"/>
    <col min="4120" max="4120" width="8.7109375" style="90" bestFit="1" customWidth="1"/>
    <col min="4121" max="4121" width="9.28515625" style="90" bestFit="1" customWidth="1"/>
    <col min="4122" max="4122" width="10.42578125" style="90" customWidth="1"/>
    <col min="4123" max="4353" width="9.140625" style="90"/>
    <col min="4354" max="4354" width="5.85546875" style="90" customWidth="1"/>
    <col min="4355" max="4355" width="17.140625" style="90" customWidth="1"/>
    <col min="4356" max="4356" width="9" style="90" customWidth="1"/>
    <col min="4357" max="4357" width="7.7109375" style="90" customWidth="1"/>
    <col min="4358" max="4358" width="7.5703125" style="90" bestFit="1" customWidth="1"/>
    <col min="4359" max="4359" width="8.42578125" style="90" customWidth="1"/>
    <col min="4360" max="4360" width="7.85546875" style="90" customWidth="1"/>
    <col min="4361" max="4361" width="7.5703125" style="90" bestFit="1" customWidth="1"/>
    <col min="4362" max="4362" width="10.140625" style="90" customWidth="1"/>
    <col min="4363" max="4363" width="8.140625" style="90" bestFit="1" customWidth="1"/>
    <col min="4364" max="4364" width="7.5703125" style="90" bestFit="1" customWidth="1"/>
    <col min="4365" max="4365" width="10.7109375" style="90" customWidth="1"/>
    <col min="4366" max="4366" width="9.5703125" style="90" customWidth="1"/>
    <col min="4367" max="4367" width="7.5703125" style="90" bestFit="1" customWidth="1"/>
    <col min="4368" max="4368" width="9.28515625" style="90" bestFit="1" customWidth="1"/>
    <col min="4369" max="4369" width="9.5703125" style="90" customWidth="1"/>
    <col min="4370" max="4370" width="8.42578125" style="90" bestFit="1" customWidth="1"/>
    <col min="4371" max="4371" width="8.42578125" style="90" customWidth="1"/>
    <col min="4372" max="4372" width="9.5703125" style="90" customWidth="1"/>
    <col min="4373" max="4373" width="10.5703125" style="90" customWidth="1"/>
    <col min="4374" max="4374" width="9.28515625" style="90" bestFit="1" customWidth="1"/>
    <col min="4375" max="4375" width="8.42578125" style="90" bestFit="1" customWidth="1"/>
    <col min="4376" max="4376" width="8.7109375" style="90" bestFit="1" customWidth="1"/>
    <col min="4377" max="4377" width="9.28515625" style="90" bestFit="1" customWidth="1"/>
    <col min="4378" max="4378" width="10.42578125" style="90" customWidth="1"/>
    <col min="4379" max="4609" width="9.140625" style="90"/>
    <col min="4610" max="4610" width="5.85546875" style="90" customWidth="1"/>
    <col min="4611" max="4611" width="17.140625" style="90" customWidth="1"/>
    <col min="4612" max="4612" width="9" style="90" customWidth="1"/>
    <col min="4613" max="4613" width="7.7109375" style="90" customWidth="1"/>
    <col min="4614" max="4614" width="7.5703125" style="90" bestFit="1" customWidth="1"/>
    <col min="4615" max="4615" width="8.42578125" style="90" customWidth="1"/>
    <col min="4616" max="4616" width="7.85546875" style="90" customWidth="1"/>
    <col min="4617" max="4617" width="7.5703125" style="90" bestFit="1" customWidth="1"/>
    <col min="4618" max="4618" width="10.140625" style="90" customWidth="1"/>
    <col min="4619" max="4619" width="8.140625" style="90" bestFit="1" customWidth="1"/>
    <col min="4620" max="4620" width="7.5703125" style="90" bestFit="1" customWidth="1"/>
    <col min="4621" max="4621" width="10.7109375" style="90" customWidth="1"/>
    <col min="4622" max="4622" width="9.5703125" style="90" customWidth="1"/>
    <col min="4623" max="4623" width="7.5703125" style="90" bestFit="1" customWidth="1"/>
    <col min="4624" max="4624" width="9.28515625" style="90" bestFit="1" customWidth="1"/>
    <col min="4625" max="4625" width="9.5703125" style="90" customWidth="1"/>
    <col min="4626" max="4626" width="8.42578125" style="90" bestFit="1" customWidth="1"/>
    <col min="4627" max="4627" width="8.42578125" style="90" customWidth="1"/>
    <col min="4628" max="4628" width="9.5703125" style="90" customWidth="1"/>
    <col min="4629" max="4629" width="10.5703125" style="90" customWidth="1"/>
    <col min="4630" max="4630" width="9.28515625" style="90" bestFit="1" customWidth="1"/>
    <col min="4631" max="4631" width="8.42578125" style="90" bestFit="1" customWidth="1"/>
    <col min="4632" max="4632" width="8.7109375" style="90" bestFit="1" customWidth="1"/>
    <col min="4633" max="4633" width="9.28515625" style="90" bestFit="1" customWidth="1"/>
    <col min="4634" max="4634" width="10.42578125" style="90" customWidth="1"/>
    <col min="4635" max="4865" width="9.140625" style="90"/>
    <col min="4866" max="4866" width="5.85546875" style="90" customWidth="1"/>
    <col min="4867" max="4867" width="17.140625" style="90" customWidth="1"/>
    <col min="4868" max="4868" width="9" style="90" customWidth="1"/>
    <col min="4869" max="4869" width="7.7109375" style="90" customWidth="1"/>
    <col min="4870" max="4870" width="7.5703125" style="90" bestFit="1" customWidth="1"/>
    <col min="4871" max="4871" width="8.42578125" style="90" customWidth="1"/>
    <col min="4872" max="4872" width="7.85546875" style="90" customWidth="1"/>
    <col min="4873" max="4873" width="7.5703125" style="90" bestFit="1" customWidth="1"/>
    <col min="4874" max="4874" width="10.140625" style="90" customWidth="1"/>
    <col min="4875" max="4875" width="8.140625" style="90" bestFit="1" customWidth="1"/>
    <col min="4876" max="4876" width="7.5703125" style="90" bestFit="1" customWidth="1"/>
    <col min="4877" max="4877" width="10.7109375" style="90" customWidth="1"/>
    <col min="4878" max="4878" width="9.5703125" style="90" customWidth="1"/>
    <col min="4879" max="4879" width="7.5703125" style="90" bestFit="1" customWidth="1"/>
    <col min="4880" max="4880" width="9.28515625" style="90" bestFit="1" customWidth="1"/>
    <col min="4881" max="4881" width="9.5703125" style="90" customWidth="1"/>
    <col min="4882" max="4882" width="8.42578125" style="90" bestFit="1" customWidth="1"/>
    <col min="4883" max="4883" width="8.42578125" style="90" customWidth="1"/>
    <col min="4884" max="4884" width="9.5703125" style="90" customWidth="1"/>
    <col min="4885" max="4885" width="10.5703125" style="90" customWidth="1"/>
    <col min="4886" max="4886" width="9.28515625" style="90" bestFit="1" customWidth="1"/>
    <col min="4887" max="4887" width="8.42578125" style="90" bestFit="1" customWidth="1"/>
    <col min="4888" max="4888" width="8.7109375" style="90" bestFit="1" customWidth="1"/>
    <col min="4889" max="4889" width="9.28515625" style="90" bestFit="1" customWidth="1"/>
    <col min="4890" max="4890" width="10.42578125" style="90" customWidth="1"/>
    <col min="4891" max="5121" width="9.140625" style="90"/>
    <col min="5122" max="5122" width="5.85546875" style="90" customWidth="1"/>
    <col min="5123" max="5123" width="17.140625" style="90" customWidth="1"/>
    <col min="5124" max="5124" width="9" style="90" customWidth="1"/>
    <col min="5125" max="5125" width="7.7109375" style="90" customWidth="1"/>
    <col min="5126" max="5126" width="7.5703125" style="90" bestFit="1" customWidth="1"/>
    <col min="5127" max="5127" width="8.42578125" style="90" customWidth="1"/>
    <col min="5128" max="5128" width="7.85546875" style="90" customWidth="1"/>
    <col min="5129" max="5129" width="7.5703125" style="90" bestFit="1" customWidth="1"/>
    <col min="5130" max="5130" width="10.140625" style="90" customWidth="1"/>
    <col min="5131" max="5131" width="8.140625" style="90" bestFit="1" customWidth="1"/>
    <col min="5132" max="5132" width="7.5703125" style="90" bestFit="1" customWidth="1"/>
    <col min="5133" max="5133" width="10.7109375" style="90" customWidth="1"/>
    <col min="5134" max="5134" width="9.5703125" style="90" customWidth="1"/>
    <col min="5135" max="5135" width="7.5703125" style="90" bestFit="1" customWidth="1"/>
    <col min="5136" max="5136" width="9.28515625" style="90" bestFit="1" customWidth="1"/>
    <col min="5137" max="5137" width="9.5703125" style="90" customWidth="1"/>
    <col min="5138" max="5138" width="8.42578125" style="90" bestFit="1" customWidth="1"/>
    <col min="5139" max="5139" width="8.42578125" style="90" customWidth="1"/>
    <col min="5140" max="5140" width="9.5703125" style="90" customWidth="1"/>
    <col min="5141" max="5141" width="10.5703125" style="90" customWidth="1"/>
    <col min="5142" max="5142" width="9.28515625" style="90" bestFit="1" customWidth="1"/>
    <col min="5143" max="5143" width="8.42578125" style="90" bestFit="1" customWidth="1"/>
    <col min="5144" max="5144" width="8.7109375" style="90" bestFit="1" customWidth="1"/>
    <col min="5145" max="5145" width="9.28515625" style="90" bestFit="1" customWidth="1"/>
    <col min="5146" max="5146" width="10.42578125" style="90" customWidth="1"/>
    <col min="5147" max="5377" width="9.140625" style="90"/>
    <col min="5378" max="5378" width="5.85546875" style="90" customWidth="1"/>
    <col min="5379" max="5379" width="17.140625" style="90" customWidth="1"/>
    <col min="5380" max="5380" width="9" style="90" customWidth="1"/>
    <col min="5381" max="5381" width="7.7109375" style="90" customWidth="1"/>
    <col min="5382" max="5382" width="7.5703125" style="90" bestFit="1" customWidth="1"/>
    <col min="5383" max="5383" width="8.42578125" style="90" customWidth="1"/>
    <col min="5384" max="5384" width="7.85546875" style="90" customWidth="1"/>
    <col min="5385" max="5385" width="7.5703125" style="90" bestFit="1" customWidth="1"/>
    <col min="5386" max="5386" width="10.140625" style="90" customWidth="1"/>
    <col min="5387" max="5387" width="8.140625" style="90" bestFit="1" customWidth="1"/>
    <col min="5388" max="5388" width="7.5703125" style="90" bestFit="1" customWidth="1"/>
    <col min="5389" max="5389" width="10.7109375" style="90" customWidth="1"/>
    <col min="5390" max="5390" width="9.5703125" style="90" customWidth="1"/>
    <col min="5391" max="5391" width="7.5703125" style="90" bestFit="1" customWidth="1"/>
    <col min="5392" max="5392" width="9.28515625" style="90" bestFit="1" customWidth="1"/>
    <col min="5393" max="5393" width="9.5703125" style="90" customWidth="1"/>
    <col min="5394" max="5394" width="8.42578125" style="90" bestFit="1" customWidth="1"/>
    <col min="5395" max="5395" width="8.42578125" style="90" customWidth="1"/>
    <col min="5396" max="5396" width="9.5703125" style="90" customWidth="1"/>
    <col min="5397" max="5397" width="10.5703125" style="90" customWidth="1"/>
    <col min="5398" max="5398" width="9.28515625" style="90" bestFit="1" customWidth="1"/>
    <col min="5399" max="5399" width="8.42578125" style="90" bestFit="1" customWidth="1"/>
    <col min="5400" max="5400" width="8.7109375" style="90" bestFit="1" customWidth="1"/>
    <col min="5401" max="5401" width="9.28515625" style="90" bestFit="1" customWidth="1"/>
    <col min="5402" max="5402" width="10.42578125" style="90" customWidth="1"/>
    <col min="5403" max="5633" width="9.140625" style="90"/>
    <col min="5634" max="5634" width="5.85546875" style="90" customWidth="1"/>
    <col min="5635" max="5635" width="17.140625" style="90" customWidth="1"/>
    <col min="5636" max="5636" width="9" style="90" customWidth="1"/>
    <col min="5637" max="5637" width="7.7109375" style="90" customWidth="1"/>
    <col min="5638" max="5638" width="7.5703125" style="90" bestFit="1" customWidth="1"/>
    <col min="5639" max="5639" width="8.42578125" style="90" customWidth="1"/>
    <col min="5640" max="5640" width="7.85546875" style="90" customWidth="1"/>
    <col min="5641" max="5641" width="7.5703125" style="90" bestFit="1" customWidth="1"/>
    <col min="5642" max="5642" width="10.140625" style="90" customWidth="1"/>
    <col min="5643" max="5643" width="8.140625" style="90" bestFit="1" customWidth="1"/>
    <col min="5644" max="5644" width="7.5703125" style="90" bestFit="1" customWidth="1"/>
    <col min="5645" max="5645" width="10.7109375" style="90" customWidth="1"/>
    <col min="5646" max="5646" width="9.5703125" style="90" customWidth="1"/>
    <col min="5647" max="5647" width="7.5703125" style="90" bestFit="1" customWidth="1"/>
    <col min="5648" max="5648" width="9.28515625" style="90" bestFit="1" customWidth="1"/>
    <col min="5649" max="5649" width="9.5703125" style="90" customWidth="1"/>
    <col min="5650" max="5650" width="8.42578125" style="90" bestFit="1" customWidth="1"/>
    <col min="5651" max="5651" width="8.42578125" style="90" customWidth="1"/>
    <col min="5652" max="5652" width="9.5703125" style="90" customWidth="1"/>
    <col min="5653" max="5653" width="10.5703125" style="90" customWidth="1"/>
    <col min="5654" max="5654" width="9.28515625" style="90" bestFit="1" customWidth="1"/>
    <col min="5655" max="5655" width="8.42578125" style="90" bestFit="1" customWidth="1"/>
    <col min="5656" max="5656" width="8.7109375" style="90" bestFit="1" customWidth="1"/>
    <col min="5657" max="5657" width="9.28515625" style="90" bestFit="1" customWidth="1"/>
    <col min="5658" max="5658" width="10.42578125" style="90" customWidth="1"/>
    <col min="5659" max="5889" width="9.140625" style="90"/>
    <col min="5890" max="5890" width="5.85546875" style="90" customWidth="1"/>
    <col min="5891" max="5891" width="17.140625" style="90" customWidth="1"/>
    <col min="5892" max="5892" width="9" style="90" customWidth="1"/>
    <col min="5893" max="5893" width="7.7109375" style="90" customWidth="1"/>
    <col min="5894" max="5894" width="7.5703125" style="90" bestFit="1" customWidth="1"/>
    <col min="5895" max="5895" width="8.42578125" style="90" customWidth="1"/>
    <col min="5896" max="5896" width="7.85546875" style="90" customWidth="1"/>
    <col min="5897" max="5897" width="7.5703125" style="90" bestFit="1" customWidth="1"/>
    <col min="5898" max="5898" width="10.140625" style="90" customWidth="1"/>
    <col min="5899" max="5899" width="8.140625" style="90" bestFit="1" customWidth="1"/>
    <col min="5900" max="5900" width="7.5703125" style="90" bestFit="1" customWidth="1"/>
    <col min="5901" max="5901" width="10.7109375" style="90" customWidth="1"/>
    <col min="5902" max="5902" width="9.5703125" style="90" customWidth="1"/>
    <col min="5903" max="5903" width="7.5703125" style="90" bestFit="1" customWidth="1"/>
    <col min="5904" max="5904" width="9.28515625" style="90" bestFit="1" customWidth="1"/>
    <col min="5905" max="5905" width="9.5703125" style="90" customWidth="1"/>
    <col min="5906" max="5906" width="8.42578125" style="90" bestFit="1" customWidth="1"/>
    <col min="5907" max="5907" width="8.42578125" style="90" customWidth="1"/>
    <col min="5908" max="5908" width="9.5703125" style="90" customWidth="1"/>
    <col min="5909" max="5909" width="10.5703125" style="90" customWidth="1"/>
    <col min="5910" max="5910" width="9.28515625" style="90" bestFit="1" customWidth="1"/>
    <col min="5911" max="5911" width="8.42578125" style="90" bestFit="1" customWidth="1"/>
    <col min="5912" max="5912" width="8.7109375" style="90" bestFit="1" customWidth="1"/>
    <col min="5913" max="5913" width="9.28515625" style="90" bestFit="1" customWidth="1"/>
    <col min="5914" max="5914" width="10.42578125" style="90" customWidth="1"/>
    <col min="5915" max="6145" width="9.140625" style="90"/>
    <col min="6146" max="6146" width="5.85546875" style="90" customWidth="1"/>
    <col min="6147" max="6147" width="17.140625" style="90" customWidth="1"/>
    <col min="6148" max="6148" width="9" style="90" customWidth="1"/>
    <col min="6149" max="6149" width="7.7109375" style="90" customWidth="1"/>
    <col min="6150" max="6150" width="7.5703125" style="90" bestFit="1" customWidth="1"/>
    <col min="6151" max="6151" width="8.42578125" style="90" customWidth="1"/>
    <col min="6152" max="6152" width="7.85546875" style="90" customWidth="1"/>
    <col min="6153" max="6153" width="7.5703125" style="90" bestFit="1" customWidth="1"/>
    <col min="6154" max="6154" width="10.140625" style="90" customWidth="1"/>
    <col min="6155" max="6155" width="8.140625" style="90" bestFit="1" customWidth="1"/>
    <col min="6156" max="6156" width="7.5703125" style="90" bestFit="1" customWidth="1"/>
    <col min="6157" max="6157" width="10.7109375" style="90" customWidth="1"/>
    <col min="6158" max="6158" width="9.5703125" style="90" customWidth="1"/>
    <col min="6159" max="6159" width="7.5703125" style="90" bestFit="1" customWidth="1"/>
    <col min="6160" max="6160" width="9.28515625" style="90" bestFit="1" customWidth="1"/>
    <col min="6161" max="6161" width="9.5703125" style="90" customWidth="1"/>
    <col min="6162" max="6162" width="8.42578125" style="90" bestFit="1" customWidth="1"/>
    <col min="6163" max="6163" width="8.42578125" style="90" customWidth="1"/>
    <col min="6164" max="6164" width="9.5703125" style="90" customWidth="1"/>
    <col min="6165" max="6165" width="10.5703125" style="90" customWidth="1"/>
    <col min="6166" max="6166" width="9.28515625" style="90" bestFit="1" customWidth="1"/>
    <col min="6167" max="6167" width="8.42578125" style="90" bestFit="1" customWidth="1"/>
    <col min="6168" max="6168" width="8.7109375" style="90" bestFit="1" customWidth="1"/>
    <col min="6169" max="6169" width="9.28515625" style="90" bestFit="1" customWidth="1"/>
    <col min="6170" max="6170" width="10.42578125" style="90" customWidth="1"/>
    <col min="6171" max="6401" width="9.140625" style="90"/>
    <col min="6402" max="6402" width="5.85546875" style="90" customWidth="1"/>
    <col min="6403" max="6403" width="17.140625" style="90" customWidth="1"/>
    <col min="6404" max="6404" width="9" style="90" customWidth="1"/>
    <col min="6405" max="6405" width="7.7109375" style="90" customWidth="1"/>
    <col min="6406" max="6406" width="7.5703125" style="90" bestFit="1" customWidth="1"/>
    <col min="6407" max="6407" width="8.42578125" style="90" customWidth="1"/>
    <col min="6408" max="6408" width="7.85546875" style="90" customWidth="1"/>
    <col min="6409" max="6409" width="7.5703125" style="90" bestFit="1" customWidth="1"/>
    <col min="6410" max="6410" width="10.140625" style="90" customWidth="1"/>
    <col min="6411" max="6411" width="8.140625" style="90" bestFit="1" customWidth="1"/>
    <col min="6412" max="6412" width="7.5703125" style="90" bestFit="1" customWidth="1"/>
    <col min="6413" max="6413" width="10.7109375" style="90" customWidth="1"/>
    <col min="6414" max="6414" width="9.5703125" style="90" customWidth="1"/>
    <col min="6415" max="6415" width="7.5703125" style="90" bestFit="1" customWidth="1"/>
    <col min="6416" max="6416" width="9.28515625" style="90" bestFit="1" customWidth="1"/>
    <col min="6417" max="6417" width="9.5703125" style="90" customWidth="1"/>
    <col min="6418" max="6418" width="8.42578125" style="90" bestFit="1" customWidth="1"/>
    <col min="6419" max="6419" width="8.42578125" style="90" customWidth="1"/>
    <col min="6420" max="6420" width="9.5703125" style="90" customWidth="1"/>
    <col min="6421" max="6421" width="10.5703125" style="90" customWidth="1"/>
    <col min="6422" max="6422" width="9.28515625" style="90" bestFit="1" customWidth="1"/>
    <col min="6423" max="6423" width="8.42578125" style="90" bestFit="1" customWidth="1"/>
    <col min="6424" max="6424" width="8.7109375" style="90" bestFit="1" customWidth="1"/>
    <col min="6425" max="6425" width="9.28515625" style="90" bestFit="1" customWidth="1"/>
    <col min="6426" max="6426" width="10.42578125" style="90" customWidth="1"/>
    <col min="6427" max="6657" width="9.140625" style="90"/>
    <col min="6658" max="6658" width="5.85546875" style="90" customWidth="1"/>
    <col min="6659" max="6659" width="17.140625" style="90" customWidth="1"/>
    <col min="6660" max="6660" width="9" style="90" customWidth="1"/>
    <col min="6661" max="6661" width="7.7109375" style="90" customWidth="1"/>
    <col min="6662" max="6662" width="7.5703125" style="90" bestFit="1" customWidth="1"/>
    <col min="6663" max="6663" width="8.42578125" style="90" customWidth="1"/>
    <col min="6664" max="6664" width="7.85546875" style="90" customWidth="1"/>
    <col min="6665" max="6665" width="7.5703125" style="90" bestFit="1" customWidth="1"/>
    <col min="6666" max="6666" width="10.140625" style="90" customWidth="1"/>
    <col min="6667" max="6667" width="8.140625" style="90" bestFit="1" customWidth="1"/>
    <col min="6668" max="6668" width="7.5703125" style="90" bestFit="1" customWidth="1"/>
    <col min="6669" max="6669" width="10.7109375" style="90" customWidth="1"/>
    <col min="6670" max="6670" width="9.5703125" style="90" customWidth="1"/>
    <col min="6671" max="6671" width="7.5703125" style="90" bestFit="1" customWidth="1"/>
    <col min="6672" max="6672" width="9.28515625" style="90" bestFit="1" customWidth="1"/>
    <col min="6673" max="6673" width="9.5703125" style="90" customWidth="1"/>
    <col min="6674" max="6674" width="8.42578125" style="90" bestFit="1" customWidth="1"/>
    <col min="6675" max="6675" width="8.42578125" style="90" customWidth="1"/>
    <col min="6676" max="6676" width="9.5703125" style="90" customWidth="1"/>
    <col min="6677" max="6677" width="10.5703125" style="90" customWidth="1"/>
    <col min="6678" max="6678" width="9.28515625" style="90" bestFit="1" customWidth="1"/>
    <col min="6679" max="6679" width="8.42578125" style="90" bestFit="1" customWidth="1"/>
    <col min="6680" max="6680" width="8.7109375" style="90" bestFit="1" customWidth="1"/>
    <col min="6681" max="6681" width="9.28515625" style="90" bestFit="1" customWidth="1"/>
    <col min="6682" max="6682" width="10.42578125" style="90" customWidth="1"/>
    <col min="6683" max="6913" width="9.140625" style="90"/>
    <col min="6914" max="6914" width="5.85546875" style="90" customWidth="1"/>
    <col min="6915" max="6915" width="17.140625" style="90" customWidth="1"/>
    <col min="6916" max="6916" width="9" style="90" customWidth="1"/>
    <col min="6917" max="6917" width="7.7109375" style="90" customWidth="1"/>
    <col min="6918" max="6918" width="7.5703125" style="90" bestFit="1" customWidth="1"/>
    <col min="6919" max="6919" width="8.42578125" style="90" customWidth="1"/>
    <col min="6920" max="6920" width="7.85546875" style="90" customWidth="1"/>
    <col min="6921" max="6921" width="7.5703125" style="90" bestFit="1" customWidth="1"/>
    <col min="6922" max="6922" width="10.140625" style="90" customWidth="1"/>
    <col min="6923" max="6923" width="8.140625" style="90" bestFit="1" customWidth="1"/>
    <col min="6924" max="6924" width="7.5703125" style="90" bestFit="1" customWidth="1"/>
    <col min="6925" max="6925" width="10.7109375" style="90" customWidth="1"/>
    <col min="6926" max="6926" width="9.5703125" style="90" customWidth="1"/>
    <col min="6927" max="6927" width="7.5703125" style="90" bestFit="1" customWidth="1"/>
    <col min="6928" max="6928" width="9.28515625" style="90" bestFit="1" customWidth="1"/>
    <col min="6929" max="6929" width="9.5703125" style="90" customWidth="1"/>
    <col min="6930" max="6930" width="8.42578125" style="90" bestFit="1" customWidth="1"/>
    <col min="6931" max="6931" width="8.42578125" style="90" customWidth="1"/>
    <col min="6932" max="6932" width="9.5703125" style="90" customWidth="1"/>
    <col min="6933" max="6933" width="10.5703125" style="90" customWidth="1"/>
    <col min="6934" max="6934" width="9.28515625" style="90" bestFit="1" customWidth="1"/>
    <col min="6935" max="6935" width="8.42578125" style="90" bestFit="1" customWidth="1"/>
    <col min="6936" max="6936" width="8.7109375" style="90" bestFit="1" customWidth="1"/>
    <col min="6937" max="6937" width="9.28515625" style="90" bestFit="1" customWidth="1"/>
    <col min="6938" max="6938" width="10.42578125" style="90" customWidth="1"/>
    <col min="6939" max="7169" width="9.140625" style="90"/>
    <col min="7170" max="7170" width="5.85546875" style="90" customWidth="1"/>
    <col min="7171" max="7171" width="17.140625" style="90" customWidth="1"/>
    <col min="7172" max="7172" width="9" style="90" customWidth="1"/>
    <col min="7173" max="7173" width="7.7109375" style="90" customWidth="1"/>
    <col min="7174" max="7174" width="7.5703125" style="90" bestFit="1" customWidth="1"/>
    <col min="7175" max="7175" width="8.42578125" style="90" customWidth="1"/>
    <col min="7176" max="7176" width="7.85546875" style="90" customWidth="1"/>
    <col min="7177" max="7177" width="7.5703125" style="90" bestFit="1" customWidth="1"/>
    <col min="7178" max="7178" width="10.140625" style="90" customWidth="1"/>
    <col min="7179" max="7179" width="8.140625" style="90" bestFit="1" customWidth="1"/>
    <col min="7180" max="7180" width="7.5703125" style="90" bestFit="1" customWidth="1"/>
    <col min="7181" max="7181" width="10.7109375" style="90" customWidth="1"/>
    <col min="7182" max="7182" width="9.5703125" style="90" customWidth="1"/>
    <col min="7183" max="7183" width="7.5703125" style="90" bestFit="1" customWidth="1"/>
    <col min="7184" max="7184" width="9.28515625" style="90" bestFit="1" customWidth="1"/>
    <col min="7185" max="7185" width="9.5703125" style="90" customWidth="1"/>
    <col min="7186" max="7186" width="8.42578125" style="90" bestFit="1" customWidth="1"/>
    <col min="7187" max="7187" width="8.42578125" style="90" customWidth="1"/>
    <col min="7188" max="7188" width="9.5703125" style="90" customWidth="1"/>
    <col min="7189" max="7189" width="10.5703125" style="90" customWidth="1"/>
    <col min="7190" max="7190" width="9.28515625" style="90" bestFit="1" customWidth="1"/>
    <col min="7191" max="7191" width="8.42578125" style="90" bestFit="1" customWidth="1"/>
    <col min="7192" max="7192" width="8.7109375" style="90" bestFit="1" customWidth="1"/>
    <col min="7193" max="7193" width="9.28515625" style="90" bestFit="1" customWidth="1"/>
    <col min="7194" max="7194" width="10.42578125" style="90" customWidth="1"/>
    <col min="7195" max="7425" width="9.140625" style="90"/>
    <col min="7426" max="7426" width="5.85546875" style="90" customWidth="1"/>
    <col min="7427" max="7427" width="17.140625" style="90" customWidth="1"/>
    <col min="7428" max="7428" width="9" style="90" customWidth="1"/>
    <col min="7429" max="7429" width="7.7109375" style="90" customWidth="1"/>
    <col min="7430" max="7430" width="7.5703125" style="90" bestFit="1" customWidth="1"/>
    <col min="7431" max="7431" width="8.42578125" style="90" customWidth="1"/>
    <col min="7432" max="7432" width="7.85546875" style="90" customWidth="1"/>
    <col min="7433" max="7433" width="7.5703125" style="90" bestFit="1" customWidth="1"/>
    <col min="7434" max="7434" width="10.140625" style="90" customWidth="1"/>
    <col min="7435" max="7435" width="8.140625" style="90" bestFit="1" customWidth="1"/>
    <col min="7436" max="7436" width="7.5703125" style="90" bestFit="1" customWidth="1"/>
    <col min="7437" max="7437" width="10.7109375" style="90" customWidth="1"/>
    <col min="7438" max="7438" width="9.5703125" style="90" customWidth="1"/>
    <col min="7439" max="7439" width="7.5703125" style="90" bestFit="1" customWidth="1"/>
    <col min="7440" max="7440" width="9.28515625" style="90" bestFit="1" customWidth="1"/>
    <col min="7441" max="7441" width="9.5703125" style="90" customWidth="1"/>
    <col min="7442" max="7442" width="8.42578125" style="90" bestFit="1" customWidth="1"/>
    <col min="7443" max="7443" width="8.42578125" style="90" customWidth="1"/>
    <col min="7444" max="7444" width="9.5703125" style="90" customWidth="1"/>
    <col min="7445" max="7445" width="10.5703125" style="90" customWidth="1"/>
    <col min="7446" max="7446" width="9.28515625" style="90" bestFit="1" customWidth="1"/>
    <col min="7447" max="7447" width="8.42578125" style="90" bestFit="1" customWidth="1"/>
    <col min="7448" max="7448" width="8.7109375" style="90" bestFit="1" customWidth="1"/>
    <col min="7449" max="7449" width="9.28515625" style="90" bestFit="1" customWidth="1"/>
    <col min="7450" max="7450" width="10.42578125" style="90" customWidth="1"/>
    <col min="7451" max="7681" width="9.140625" style="90"/>
    <col min="7682" max="7682" width="5.85546875" style="90" customWidth="1"/>
    <col min="7683" max="7683" width="17.140625" style="90" customWidth="1"/>
    <col min="7684" max="7684" width="9" style="90" customWidth="1"/>
    <col min="7685" max="7685" width="7.7109375" style="90" customWidth="1"/>
    <col min="7686" max="7686" width="7.5703125" style="90" bestFit="1" customWidth="1"/>
    <col min="7687" max="7687" width="8.42578125" style="90" customWidth="1"/>
    <col min="7688" max="7688" width="7.85546875" style="90" customWidth="1"/>
    <col min="7689" max="7689" width="7.5703125" style="90" bestFit="1" customWidth="1"/>
    <col min="7690" max="7690" width="10.140625" style="90" customWidth="1"/>
    <col min="7691" max="7691" width="8.140625" style="90" bestFit="1" customWidth="1"/>
    <col min="7692" max="7692" width="7.5703125" style="90" bestFit="1" customWidth="1"/>
    <col min="7693" max="7693" width="10.7109375" style="90" customWidth="1"/>
    <col min="7694" max="7694" width="9.5703125" style="90" customWidth="1"/>
    <col min="7695" max="7695" width="7.5703125" style="90" bestFit="1" customWidth="1"/>
    <col min="7696" max="7696" width="9.28515625" style="90" bestFit="1" customWidth="1"/>
    <col min="7697" max="7697" width="9.5703125" style="90" customWidth="1"/>
    <col min="7698" max="7698" width="8.42578125" style="90" bestFit="1" customWidth="1"/>
    <col min="7699" max="7699" width="8.42578125" style="90" customWidth="1"/>
    <col min="7700" max="7700" width="9.5703125" style="90" customWidth="1"/>
    <col min="7701" max="7701" width="10.5703125" style="90" customWidth="1"/>
    <col min="7702" max="7702" width="9.28515625" style="90" bestFit="1" customWidth="1"/>
    <col min="7703" max="7703" width="8.42578125" style="90" bestFit="1" customWidth="1"/>
    <col min="7704" max="7704" width="8.7109375" style="90" bestFit="1" customWidth="1"/>
    <col min="7705" max="7705" width="9.28515625" style="90" bestFit="1" customWidth="1"/>
    <col min="7706" max="7706" width="10.42578125" style="90" customWidth="1"/>
    <col min="7707" max="7937" width="9.140625" style="90"/>
    <col min="7938" max="7938" width="5.85546875" style="90" customWidth="1"/>
    <col min="7939" max="7939" width="17.140625" style="90" customWidth="1"/>
    <col min="7940" max="7940" width="9" style="90" customWidth="1"/>
    <col min="7941" max="7941" width="7.7109375" style="90" customWidth="1"/>
    <col min="7942" max="7942" width="7.5703125" style="90" bestFit="1" customWidth="1"/>
    <col min="7943" max="7943" width="8.42578125" style="90" customWidth="1"/>
    <col min="7944" max="7944" width="7.85546875" style="90" customWidth="1"/>
    <col min="7945" max="7945" width="7.5703125" style="90" bestFit="1" customWidth="1"/>
    <col min="7946" max="7946" width="10.140625" style="90" customWidth="1"/>
    <col min="7947" max="7947" width="8.140625" style="90" bestFit="1" customWidth="1"/>
    <col min="7948" max="7948" width="7.5703125" style="90" bestFit="1" customWidth="1"/>
    <col min="7949" max="7949" width="10.7109375" style="90" customWidth="1"/>
    <col min="7950" max="7950" width="9.5703125" style="90" customWidth="1"/>
    <col min="7951" max="7951" width="7.5703125" style="90" bestFit="1" customWidth="1"/>
    <col min="7952" max="7952" width="9.28515625" style="90" bestFit="1" customWidth="1"/>
    <col min="7953" max="7953" width="9.5703125" style="90" customWidth="1"/>
    <col min="7954" max="7954" width="8.42578125" style="90" bestFit="1" customWidth="1"/>
    <col min="7955" max="7955" width="8.42578125" style="90" customWidth="1"/>
    <col min="7956" max="7956" width="9.5703125" style="90" customWidth="1"/>
    <col min="7957" max="7957" width="10.5703125" style="90" customWidth="1"/>
    <col min="7958" max="7958" width="9.28515625" style="90" bestFit="1" customWidth="1"/>
    <col min="7959" max="7959" width="8.42578125" style="90" bestFit="1" customWidth="1"/>
    <col min="7960" max="7960" width="8.7109375" style="90" bestFit="1" customWidth="1"/>
    <col min="7961" max="7961" width="9.28515625" style="90" bestFit="1" customWidth="1"/>
    <col min="7962" max="7962" width="10.42578125" style="90" customWidth="1"/>
    <col min="7963" max="8193" width="9.140625" style="90"/>
    <col min="8194" max="8194" width="5.85546875" style="90" customWidth="1"/>
    <col min="8195" max="8195" width="17.140625" style="90" customWidth="1"/>
    <col min="8196" max="8196" width="9" style="90" customWidth="1"/>
    <col min="8197" max="8197" width="7.7109375" style="90" customWidth="1"/>
    <col min="8198" max="8198" width="7.5703125" style="90" bestFit="1" customWidth="1"/>
    <col min="8199" max="8199" width="8.42578125" style="90" customWidth="1"/>
    <col min="8200" max="8200" width="7.85546875" style="90" customWidth="1"/>
    <col min="8201" max="8201" width="7.5703125" style="90" bestFit="1" customWidth="1"/>
    <col min="8202" max="8202" width="10.140625" style="90" customWidth="1"/>
    <col min="8203" max="8203" width="8.140625" style="90" bestFit="1" customWidth="1"/>
    <col min="8204" max="8204" width="7.5703125" style="90" bestFit="1" customWidth="1"/>
    <col min="8205" max="8205" width="10.7109375" style="90" customWidth="1"/>
    <col min="8206" max="8206" width="9.5703125" style="90" customWidth="1"/>
    <col min="8207" max="8207" width="7.5703125" style="90" bestFit="1" customWidth="1"/>
    <col min="8208" max="8208" width="9.28515625" style="90" bestFit="1" customWidth="1"/>
    <col min="8209" max="8209" width="9.5703125" style="90" customWidth="1"/>
    <col min="8210" max="8210" width="8.42578125" style="90" bestFit="1" customWidth="1"/>
    <col min="8211" max="8211" width="8.42578125" style="90" customWidth="1"/>
    <col min="8212" max="8212" width="9.5703125" style="90" customWidth="1"/>
    <col min="8213" max="8213" width="10.5703125" style="90" customWidth="1"/>
    <col min="8214" max="8214" width="9.28515625" style="90" bestFit="1" customWidth="1"/>
    <col min="8215" max="8215" width="8.42578125" style="90" bestFit="1" customWidth="1"/>
    <col min="8216" max="8216" width="8.7109375" style="90" bestFit="1" customWidth="1"/>
    <col min="8217" max="8217" width="9.28515625" style="90" bestFit="1" customWidth="1"/>
    <col min="8218" max="8218" width="10.42578125" style="90" customWidth="1"/>
    <col min="8219" max="8449" width="9.140625" style="90"/>
    <col min="8450" max="8450" width="5.85546875" style="90" customWidth="1"/>
    <col min="8451" max="8451" width="17.140625" style="90" customWidth="1"/>
    <col min="8452" max="8452" width="9" style="90" customWidth="1"/>
    <col min="8453" max="8453" width="7.7109375" style="90" customWidth="1"/>
    <col min="8454" max="8454" width="7.5703125" style="90" bestFit="1" customWidth="1"/>
    <col min="8455" max="8455" width="8.42578125" style="90" customWidth="1"/>
    <col min="8456" max="8456" width="7.85546875" style="90" customWidth="1"/>
    <col min="8457" max="8457" width="7.5703125" style="90" bestFit="1" customWidth="1"/>
    <col min="8458" max="8458" width="10.140625" style="90" customWidth="1"/>
    <col min="8459" max="8459" width="8.140625" style="90" bestFit="1" customWidth="1"/>
    <col min="8460" max="8460" width="7.5703125" style="90" bestFit="1" customWidth="1"/>
    <col min="8461" max="8461" width="10.7109375" style="90" customWidth="1"/>
    <col min="8462" max="8462" width="9.5703125" style="90" customWidth="1"/>
    <col min="8463" max="8463" width="7.5703125" style="90" bestFit="1" customWidth="1"/>
    <col min="8464" max="8464" width="9.28515625" style="90" bestFit="1" customWidth="1"/>
    <col min="8465" max="8465" width="9.5703125" style="90" customWidth="1"/>
    <col min="8466" max="8466" width="8.42578125" style="90" bestFit="1" customWidth="1"/>
    <col min="8467" max="8467" width="8.42578125" style="90" customWidth="1"/>
    <col min="8468" max="8468" width="9.5703125" style="90" customWidth="1"/>
    <col min="8469" max="8469" width="10.5703125" style="90" customWidth="1"/>
    <col min="8470" max="8470" width="9.28515625" style="90" bestFit="1" customWidth="1"/>
    <col min="8471" max="8471" width="8.42578125" style="90" bestFit="1" customWidth="1"/>
    <col min="8472" max="8472" width="8.7109375" style="90" bestFit="1" customWidth="1"/>
    <col min="8473" max="8473" width="9.28515625" style="90" bestFit="1" customWidth="1"/>
    <col min="8474" max="8474" width="10.42578125" style="90" customWidth="1"/>
    <col min="8475" max="8705" width="9.140625" style="90"/>
    <col min="8706" max="8706" width="5.85546875" style="90" customWidth="1"/>
    <col min="8707" max="8707" width="17.140625" style="90" customWidth="1"/>
    <col min="8708" max="8708" width="9" style="90" customWidth="1"/>
    <col min="8709" max="8709" width="7.7109375" style="90" customWidth="1"/>
    <col min="8710" max="8710" width="7.5703125" style="90" bestFit="1" customWidth="1"/>
    <col min="8711" max="8711" width="8.42578125" style="90" customWidth="1"/>
    <col min="8712" max="8712" width="7.85546875" style="90" customWidth="1"/>
    <col min="8713" max="8713" width="7.5703125" style="90" bestFit="1" customWidth="1"/>
    <col min="8714" max="8714" width="10.140625" style="90" customWidth="1"/>
    <col min="8715" max="8715" width="8.140625" style="90" bestFit="1" customWidth="1"/>
    <col min="8716" max="8716" width="7.5703125" style="90" bestFit="1" customWidth="1"/>
    <col min="8717" max="8717" width="10.7109375" style="90" customWidth="1"/>
    <col min="8718" max="8718" width="9.5703125" style="90" customWidth="1"/>
    <col min="8719" max="8719" width="7.5703125" style="90" bestFit="1" customWidth="1"/>
    <col min="8720" max="8720" width="9.28515625" style="90" bestFit="1" customWidth="1"/>
    <col min="8721" max="8721" width="9.5703125" style="90" customWidth="1"/>
    <col min="8722" max="8722" width="8.42578125" style="90" bestFit="1" customWidth="1"/>
    <col min="8723" max="8723" width="8.42578125" style="90" customWidth="1"/>
    <col min="8724" max="8724" width="9.5703125" style="90" customWidth="1"/>
    <col min="8725" max="8725" width="10.5703125" style="90" customWidth="1"/>
    <col min="8726" max="8726" width="9.28515625" style="90" bestFit="1" customWidth="1"/>
    <col min="8727" max="8727" width="8.42578125" style="90" bestFit="1" customWidth="1"/>
    <col min="8728" max="8728" width="8.7109375" style="90" bestFit="1" customWidth="1"/>
    <col min="8729" max="8729" width="9.28515625" style="90" bestFit="1" customWidth="1"/>
    <col min="8730" max="8730" width="10.42578125" style="90" customWidth="1"/>
    <col min="8731" max="8961" width="9.140625" style="90"/>
    <col min="8962" max="8962" width="5.85546875" style="90" customWidth="1"/>
    <col min="8963" max="8963" width="17.140625" style="90" customWidth="1"/>
    <col min="8964" max="8964" width="9" style="90" customWidth="1"/>
    <col min="8965" max="8965" width="7.7109375" style="90" customWidth="1"/>
    <col min="8966" max="8966" width="7.5703125" style="90" bestFit="1" customWidth="1"/>
    <col min="8967" max="8967" width="8.42578125" style="90" customWidth="1"/>
    <col min="8968" max="8968" width="7.85546875" style="90" customWidth="1"/>
    <col min="8969" max="8969" width="7.5703125" style="90" bestFit="1" customWidth="1"/>
    <col min="8970" max="8970" width="10.140625" style="90" customWidth="1"/>
    <col min="8971" max="8971" width="8.140625" style="90" bestFit="1" customWidth="1"/>
    <col min="8972" max="8972" width="7.5703125" style="90" bestFit="1" customWidth="1"/>
    <col min="8973" max="8973" width="10.7109375" style="90" customWidth="1"/>
    <col min="8974" max="8974" width="9.5703125" style="90" customWidth="1"/>
    <col min="8975" max="8975" width="7.5703125" style="90" bestFit="1" customWidth="1"/>
    <col min="8976" max="8976" width="9.28515625" style="90" bestFit="1" customWidth="1"/>
    <col min="8977" max="8977" width="9.5703125" style="90" customWidth="1"/>
    <col min="8978" max="8978" width="8.42578125" style="90" bestFit="1" customWidth="1"/>
    <col min="8979" max="8979" width="8.42578125" style="90" customWidth="1"/>
    <col min="8980" max="8980" width="9.5703125" style="90" customWidth="1"/>
    <col min="8981" max="8981" width="10.5703125" style="90" customWidth="1"/>
    <col min="8982" max="8982" width="9.28515625" style="90" bestFit="1" customWidth="1"/>
    <col min="8983" max="8983" width="8.42578125" style="90" bestFit="1" customWidth="1"/>
    <col min="8984" max="8984" width="8.7109375" style="90" bestFit="1" customWidth="1"/>
    <col min="8985" max="8985" width="9.28515625" style="90" bestFit="1" customWidth="1"/>
    <col min="8986" max="8986" width="10.42578125" style="90" customWidth="1"/>
    <col min="8987" max="9217" width="9.140625" style="90"/>
    <col min="9218" max="9218" width="5.85546875" style="90" customWidth="1"/>
    <col min="9219" max="9219" width="17.140625" style="90" customWidth="1"/>
    <col min="9220" max="9220" width="9" style="90" customWidth="1"/>
    <col min="9221" max="9221" width="7.7109375" style="90" customWidth="1"/>
    <col min="9222" max="9222" width="7.5703125" style="90" bestFit="1" customWidth="1"/>
    <col min="9223" max="9223" width="8.42578125" style="90" customWidth="1"/>
    <col min="9224" max="9224" width="7.85546875" style="90" customWidth="1"/>
    <col min="9225" max="9225" width="7.5703125" style="90" bestFit="1" customWidth="1"/>
    <col min="9226" max="9226" width="10.140625" style="90" customWidth="1"/>
    <col min="9227" max="9227" width="8.140625" style="90" bestFit="1" customWidth="1"/>
    <col min="9228" max="9228" width="7.5703125" style="90" bestFit="1" customWidth="1"/>
    <col min="9229" max="9229" width="10.7109375" style="90" customWidth="1"/>
    <col min="9230" max="9230" width="9.5703125" style="90" customWidth="1"/>
    <col min="9231" max="9231" width="7.5703125" style="90" bestFit="1" customWidth="1"/>
    <col min="9232" max="9232" width="9.28515625" style="90" bestFit="1" customWidth="1"/>
    <col min="9233" max="9233" width="9.5703125" style="90" customWidth="1"/>
    <col min="9234" max="9234" width="8.42578125" style="90" bestFit="1" customWidth="1"/>
    <col min="9235" max="9235" width="8.42578125" style="90" customWidth="1"/>
    <col min="9236" max="9236" width="9.5703125" style="90" customWidth="1"/>
    <col min="9237" max="9237" width="10.5703125" style="90" customWidth="1"/>
    <col min="9238" max="9238" width="9.28515625" style="90" bestFit="1" customWidth="1"/>
    <col min="9239" max="9239" width="8.42578125" style="90" bestFit="1" customWidth="1"/>
    <col min="9240" max="9240" width="8.7109375" style="90" bestFit="1" customWidth="1"/>
    <col min="9241" max="9241" width="9.28515625" style="90" bestFit="1" customWidth="1"/>
    <col min="9242" max="9242" width="10.42578125" style="90" customWidth="1"/>
    <col min="9243" max="9473" width="9.140625" style="90"/>
    <col min="9474" max="9474" width="5.85546875" style="90" customWidth="1"/>
    <col min="9475" max="9475" width="17.140625" style="90" customWidth="1"/>
    <col min="9476" max="9476" width="9" style="90" customWidth="1"/>
    <col min="9477" max="9477" width="7.7109375" style="90" customWidth="1"/>
    <col min="9478" max="9478" width="7.5703125" style="90" bestFit="1" customWidth="1"/>
    <col min="9479" max="9479" width="8.42578125" style="90" customWidth="1"/>
    <col min="9480" max="9480" width="7.85546875" style="90" customWidth="1"/>
    <col min="9481" max="9481" width="7.5703125" style="90" bestFit="1" customWidth="1"/>
    <col min="9482" max="9482" width="10.140625" style="90" customWidth="1"/>
    <col min="9483" max="9483" width="8.140625" style="90" bestFit="1" customWidth="1"/>
    <col min="9484" max="9484" width="7.5703125" style="90" bestFit="1" customWidth="1"/>
    <col min="9485" max="9485" width="10.7109375" style="90" customWidth="1"/>
    <col min="9486" max="9486" width="9.5703125" style="90" customWidth="1"/>
    <col min="9487" max="9487" width="7.5703125" style="90" bestFit="1" customWidth="1"/>
    <col min="9488" max="9488" width="9.28515625" style="90" bestFit="1" customWidth="1"/>
    <col min="9489" max="9489" width="9.5703125" style="90" customWidth="1"/>
    <col min="9490" max="9490" width="8.42578125" style="90" bestFit="1" customWidth="1"/>
    <col min="9491" max="9491" width="8.42578125" style="90" customWidth="1"/>
    <col min="9492" max="9492" width="9.5703125" style="90" customWidth="1"/>
    <col min="9493" max="9493" width="10.5703125" style="90" customWidth="1"/>
    <col min="9494" max="9494" width="9.28515625" style="90" bestFit="1" customWidth="1"/>
    <col min="9495" max="9495" width="8.42578125" style="90" bestFit="1" customWidth="1"/>
    <col min="9496" max="9496" width="8.7109375" style="90" bestFit="1" customWidth="1"/>
    <col min="9497" max="9497" width="9.28515625" style="90" bestFit="1" customWidth="1"/>
    <col min="9498" max="9498" width="10.42578125" style="90" customWidth="1"/>
    <col min="9499" max="9729" width="9.140625" style="90"/>
    <col min="9730" max="9730" width="5.85546875" style="90" customWidth="1"/>
    <col min="9731" max="9731" width="17.140625" style="90" customWidth="1"/>
    <col min="9732" max="9732" width="9" style="90" customWidth="1"/>
    <col min="9733" max="9733" width="7.7109375" style="90" customWidth="1"/>
    <col min="9734" max="9734" width="7.5703125" style="90" bestFit="1" customWidth="1"/>
    <col min="9735" max="9735" width="8.42578125" style="90" customWidth="1"/>
    <col min="9736" max="9736" width="7.85546875" style="90" customWidth="1"/>
    <col min="9737" max="9737" width="7.5703125" style="90" bestFit="1" customWidth="1"/>
    <col min="9738" max="9738" width="10.140625" style="90" customWidth="1"/>
    <col min="9739" max="9739" width="8.140625" style="90" bestFit="1" customWidth="1"/>
    <col min="9740" max="9740" width="7.5703125" style="90" bestFit="1" customWidth="1"/>
    <col min="9741" max="9741" width="10.7109375" style="90" customWidth="1"/>
    <col min="9742" max="9742" width="9.5703125" style="90" customWidth="1"/>
    <col min="9743" max="9743" width="7.5703125" style="90" bestFit="1" customWidth="1"/>
    <col min="9744" max="9744" width="9.28515625" style="90" bestFit="1" customWidth="1"/>
    <col min="9745" max="9745" width="9.5703125" style="90" customWidth="1"/>
    <col min="9746" max="9746" width="8.42578125" style="90" bestFit="1" customWidth="1"/>
    <col min="9747" max="9747" width="8.42578125" style="90" customWidth="1"/>
    <col min="9748" max="9748" width="9.5703125" style="90" customWidth="1"/>
    <col min="9749" max="9749" width="10.5703125" style="90" customWidth="1"/>
    <col min="9750" max="9750" width="9.28515625" style="90" bestFit="1" customWidth="1"/>
    <col min="9751" max="9751" width="8.42578125" style="90" bestFit="1" customWidth="1"/>
    <col min="9752" max="9752" width="8.7109375" style="90" bestFit="1" customWidth="1"/>
    <col min="9753" max="9753" width="9.28515625" style="90" bestFit="1" customWidth="1"/>
    <col min="9754" max="9754" width="10.42578125" style="90" customWidth="1"/>
    <col min="9755" max="9985" width="9.140625" style="90"/>
    <col min="9986" max="9986" width="5.85546875" style="90" customWidth="1"/>
    <col min="9987" max="9987" width="17.140625" style="90" customWidth="1"/>
    <col min="9988" max="9988" width="9" style="90" customWidth="1"/>
    <col min="9989" max="9989" width="7.7109375" style="90" customWidth="1"/>
    <col min="9990" max="9990" width="7.5703125" style="90" bestFit="1" customWidth="1"/>
    <col min="9991" max="9991" width="8.42578125" style="90" customWidth="1"/>
    <col min="9992" max="9992" width="7.85546875" style="90" customWidth="1"/>
    <col min="9993" max="9993" width="7.5703125" style="90" bestFit="1" customWidth="1"/>
    <col min="9994" max="9994" width="10.140625" style="90" customWidth="1"/>
    <col min="9995" max="9995" width="8.140625" style="90" bestFit="1" customWidth="1"/>
    <col min="9996" max="9996" width="7.5703125" style="90" bestFit="1" customWidth="1"/>
    <col min="9997" max="9997" width="10.7109375" style="90" customWidth="1"/>
    <col min="9998" max="9998" width="9.5703125" style="90" customWidth="1"/>
    <col min="9999" max="9999" width="7.5703125" style="90" bestFit="1" customWidth="1"/>
    <col min="10000" max="10000" width="9.28515625" style="90" bestFit="1" customWidth="1"/>
    <col min="10001" max="10001" width="9.5703125" style="90" customWidth="1"/>
    <col min="10002" max="10002" width="8.42578125" style="90" bestFit="1" customWidth="1"/>
    <col min="10003" max="10003" width="8.42578125" style="90" customWidth="1"/>
    <col min="10004" max="10004" width="9.5703125" style="90" customWidth="1"/>
    <col min="10005" max="10005" width="10.5703125" style="90" customWidth="1"/>
    <col min="10006" max="10006" width="9.28515625" style="90" bestFit="1" customWidth="1"/>
    <col min="10007" max="10007" width="8.42578125" style="90" bestFit="1" customWidth="1"/>
    <col min="10008" max="10008" width="8.7109375" style="90" bestFit="1" customWidth="1"/>
    <col min="10009" max="10009" width="9.28515625" style="90" bestFit="1" customWidth="1"/>
    <col min="10010" max="10010" width="10.42578125" style="90" customWidth="1"/>
    <col min="10011" max="10241" width="9.140625" style="90"/>
    <col min="10242" max="10242" width="5.85546875" style="90" customWidth="1"/>
    <col min="10243" max="10243" width="17.140625" style="90" customWidth="1"/>
    <col min="10244" max="10244" width="9" style="90" customWidth="1"/>
    <col min="10245" max="10245" width="7.7109375" style="90" customWidth="1"/>
    <col min="10246" max="10246" width="7.5703125" style="90" bestFit="1" customWidth="1"/>
    <col min="10247" max="10247" width="8.42578125" style="90" customWidth="1"/>
    <col min="10248" max="10248" width="7.85546875" style="90" customWidth="1"/>
    <col min="10249" max="10249" width="7.5703125" style="90" bestFit="1" customWidth="1"/>
    <col min="10250" max="10250" width="10.140625" style="90" customWidth="1"/>
    <col min="10251" max="10251" width="8.140625" style="90" bestFit="1" customWidth="1"/>
    <col min="10252" max="10252" width="7.5703125" style="90" bestFit="1" customWidth="1"/>
    <col min="10253" max="10253" width="10.7109375" style="90" customWidth="1"/>
    <col min="10254" max="10254" width="9.5703125" style="90" customWidth="1"/>
    <col min="10255" max="10255" width="7.5703125" style="90" bestFit="1" customWidth="1"/>
    <col min="10256" max="10256" width="9.28515625" style="90" bestFit="1" customWidth="1"/>
    <col min="10257" max="10257" width="9.5703125" style="90" customWidth="1"/>
    <col min="10258" max="10258" width="8.42578125" style="90" bestFit="1" customWidth="1"/>
    <col min="10259" max="10259" width="8.42578125" style="90" customWidth="1"/>
    <col min="10260" max="10260" width="9.5703125" style="90" customWidth="1"/>
    <col min="10261" max="10261" width="10.5703125" style="90" customWidth="1"/>
    <col min="10262" max="10262" width="9.28515625" style="90" bestFit="1" customWidth="1"/>
    <col min="10263" max="10263" width="8.42578125" style="90" bestFit="1" customWidth="1"/>
    <col min="10264" max="10264" width="8.7109375" style="90" bestFit="1" customWidth="1"/>
    <col min="10265" max="10265" width="9.28515625" style="90" bestFit="1" customWidth="1"/>
    <col min="10266" max="10266" width="10.42578125" style="90" customWidth="1"/>
    <col min="10267" max="10497" width="9.140625" style="90"/>
    <col min="10498" max="10498" width="5.85546875" style="90" customWidth="1"/>
    <col min="10499" max="10499" width="17.140625" style="90" customWidth="1"/>
    <col min="10500" max="10500" width="9" style="90" customWidth="1"/>
    <col min="10501" max="10501" width="7.7109375" style="90" customWidth="1"/>
    <col min="10502" max="10502" width="7.5703125" style="90" bestFit="1" customWidth="1"/>
    <col min="10503" max="10503" width="8.42578125" style="90" customWidth="1"/>
    <col min="10504" max="10504" width="7.85546875" style="90" customWidth="1"/>
    <col min="10505" max="10505" width="7.5703125" style="90" bestFit="1" customWidth="1"/>
    <col min="10506" max="10506" width="10.140625" style="90" customWidth="1"/>
    <col min="10507" max="10507" width="8.140625" style="90" bestFit="1" customWidth="1"/>
    <col min="10508" max="10508" width="7.5703125" style="90" bestFit="1" customWidth="1"/>
    <col min="10509" max="10509" width="10.7109375" style="90" customWidth="1"/>
    <col min="10510" max="10510" width="9.5703125" style="90" customWidth="1"/>
    <col min="10511" max="10511" width="7.5703125" style="90" bestFit="1" customWidth="1"/>
    <col min="10512" max="10512" width="9.28515625" style="90" bestFit="1" customWidth="1"/>
    <col min="10513" max="10513" width="9.5703125" style="90" customWidth="1"/>
    <col min="10514" max="10514" width="8.42578125" style="90" bestFit="1" customWidth="1"/>
    <col min="10515" max="10515" width="8.42578125" style="90" customWidth="1"/>
    <col min="10516" max="10516" width="9.5703125" style="90" customWidth="1"/>
    <col min="10517" max="10517" width="10.5703125" style="90" customWidth="1"/>
    <col min="10518" max="10518" width="9.28515625" style="90" bestFit="1" customWidth="1"/>
    <col min="10519" max="10519" width="8.42578125" style="90" bestFit="1" customWidth="1"/>
    <col min="10520" max="10520" width="8.7109375" style="90" bestFit="1" customWidth="1"/>
    <col min="10521" max="10521" width="9.28515625" style="90" bestFit="1" customWidth="1"/>
    <col min="10522" max="10522" width="10.42578125" style="90" customWidth="1"/>
    <col min="10523" max="10753" width="9.140625" style="90"/>
    <col min="10754" max="10754" width="5.85546875" style="90" customWidth="1"/>
    <col min="10755" max="10755" width="17.140625" style="90" customWidth="1"/>
    <col min="10756" max="10756" width="9" style="90" customWidth="1"/>
    <col min="10757" max="10757" width="7.7109375" style="90" customWidth="1"/>
    <col min="10758" max="10758" width="7.5703125" style="90" bestFit="1" customWidth="1"/>
    <col min="10759" max="10759" width="8.42578125" style="90" customWidth="1"/>
    <col min="10760" max="10760" width="7.85546875" style="90" customWidth="1"/>
    <col min="10761" max="10761" width="7.5703125" style="90" bestFit="1" customWidth="1"/>
    <col min="10762" max="10762" width="10.140625" style="90" customWidth="1"/>
    <col min="10763" max="10763" width="8.140625" style="90" bestFit="1" customWidth="1"/>
    <col min="10764" max="10764" width="7.5703125" style="90" bestFit="1" customWidth="1"/>
    <col min="10765" max="10765" width="10.7109375" style="90" customWidth="1"/>
    <col min="10766" max="10766" width="9.5703125" style="90" customWidth="1"/>
    <col min="10767" max="10767" width="7.5703125" style="90" bestFit="1" customWidth="1"/>
    <col min="10768" max="10768" width="9.28515625" style="90" bestFit="1" customWidth="1"/>
    <col min="10769" max="10769" width="9.5703125" style="90" customWidth="1"/>
    <col min="10770" max="10770" width="8.42578125" style="90" bestFit="1" customWidth="1"/>
    <col min="10771" max="10771" width="8.42578125" style="90" customWidth="1"/>
    <col min="10772" max="10772" width="9.5703125" style="90" customWidth="1"/>
    <col min="10773" max="10773" width="10.5703125" style="90" customWidth="1"/>
    <col min="10774" max="10774" width="9.28515625" style="90" bestFit="1" customWidth="1"/>
    <col min="10775" max="10775" width="8.42578125" style="90" bestFit="1" customWidth="1"/>
    <col min="10776" max="10776" width="8.7109375" style="90" bestFit="1" customWidth="1"/>
    <col min="10777" max="10777" width="9.28515625" style="90" bestFit="1" customWidth="1"/>
    <col min="10778" max="10778" width="10.42578125" style="90" customWidth="1"/>
    <col min="10779" max="11009" width="9.140625" style="90"/>
    <col min="11010" max="11010" width="5.85546875" style="90" customWidth="1"/>
    <col min="11011" max="11011" width="17.140625" style="90" customWidth="1"/>
    <col min="11012" max="11012" width="9" style="90" customWidth="1"/>
    <col min="11013" max="11013" width="7.7109375" style="90" customWidth="1"/>
    <col min="11014" max="11014" width="7.5703125" style="90" bestFit="1" customWidth="1"/>
    <col min="11015" max="11015" width="8.42578125" style="90" customWidth="1"/>
    <col min="11016" max="11016" width="7.85546875" style="90" customWidth="1"/>
    <col min="11017" max="11017" width="7.5703125" style="90" bestFit="1" customWidth="1"/>
    <col min="11018" max="11018" width="10.140625" style="90" customWidth="1"/>
    <col min="11019" max="11019" width="8.140625" style="90" bestFit="1" customWidth="1"/>
    <col min="11020" max="11020" width="7.5703125" style="90" bestFit="1" customWidth="1"/>
    <col min="11021" max="11021" width="10.7109375" style="90" customWidth="1"/>
    <col min="11022" max="11022" width="9.5703125" style="90" customWidth="1"/>
    <col min="11023" max="11023" width="7.5703125" style="90" bestFit="1" customWidth="1"/>
    <col min="11024" max="11024" width="9.28515625" style="90" bestFit="1" customWidth="1"/>
    <col min="11025" max="11025" width="9.5703125" style="90" customWidth="1"/>
    <col min="11026" max="11026" width="8.42578125" style="90" bestFit="1" customWidth="1"/>
    <col min="11027" max="11027" width="8.42578125" style="90" customWidth="1"/>
    <col min="11028" max="11028" width="9.5703125" style="90" customWidth="1"/>
    <col min="11029" max="11029" width="10.5703125" style="90" customWidth="1"/>
    <col min="11030" max="11030" width="9.28515625" style="90" bestFit="1" customWidth="1"/>
    <col min="11031" max="11031" width="8.42578125" style="90" bestFit="1" customWidth="1"/>
    <col min="11032" max="11032" width="8.7109375" style="90" bestFit="1" customWidth="1"/>
    <col min="11033" max="11033" width="9.28515625" style="90" bestFit="1" customWidth="1"/>
    <col min="11034" max="11034" width="10.42578125" style="90" customWidth="1"/>
    <col min="11035" max="11265" width="9.140625" style="90"/>
    <col min="11266" max="11266" width="5.85546875" style="90" customWidth="1"/>
    <col min="11267" max="11267" width="17.140625" style="90" customWidth="1"/>
    <col min="11268" max="11268" width="9" style="90" customWidth="1"/>
    <col min="11269" max="11269" width="7.7109375" style="90" customWidth="1"/>
    <col min="11270" max="11270" width="7.5703125" style="90" bestFit="1" customWidth="1"/>
    <col min="11271" max="11271" width="8.42578125" style="90" customWidth="1"/>
    <col min="11272" max="11272" width="7.85546875" style="90" customWidth="1"/>
    <col min="11273" max="11273" width="7.5703125" style="90" bestFit="1" customWidth="1"/>
    <col min="11274" max="11274" width="10.140625" style="90" customWidth="1"/>
    <col min="11275" max="11275" width="8.140625" style="90" bestFit="1" customWidth="1"/>
    <col min="11276" max="11276" width="7.5703125" style="90" bestFit="1" customWidth="1"/>
    <col min="11277" max="11277" width="10.7109375" style="90" customWidth="1"/>
    <col min="11278" max="11278" width="9.5703125" style="90" customWidth="1"/>
    <col min="11279" max="11279" width="7.5703125" style="90" bestFit="1" customWidth="1"/>
    <col min="11280" max="11280" width="9.28515625" style="90" bestFit="1" customWidth="1"/>
    <col min="11281" max="11281" width="9.5703125" style="90" customWidth="1"/>
    <col min="11282" max="11282" width="8.42578125" style="90" bestFit="1" customWidth="1"/>
    <col min="11283" max="11283" width="8.42578125" style="90" customWidth="1"/>
    <col min="11284" max="11284" width="9.5703125" style="90" customWidth="1"/>
    <col min="11285" max="11285" width="10.5703125" style="90" customWidth="1"/>
    <col min="11286" max="11286" width="9.28515625" style="90" bestFit="1" customWidth="1"/>
    <col min="11287" max="11287" width="8.42578125" style="90" bestFit="1" customWidth="1"/>
    <col min="11288" max="11288" width="8.7109375" style="90" bestFit="1" customWidth="1"/>
    <col min="11289" max="11289" width="9.28515625" style="90" bestFit="1" customWidth="1"/>
    <col min="11290" max="11290" width="10.42578125" style="90" customWidth="1"/>
    <col min="11291" max="11521" width="9.140625" style="90"/>
    <col min="11522" max="11522" width="5.85546875" style="90" customWidth="1"/>
    <col min="11523" max="11523" width="17.140625" style="90" customWidth="1"/>
    <col min="11524" max="11524" width="9" style="90" customWidth="1"/>
    <col min="11525" max="11525" width="7.7109375" style="90" customWidth="1"/>
    <col min="11526" max="11526" width="7.5703125" style="90" bestFit="1" customWidth="1"/>
    <col min="11527" max="11527" width="8.42578125" style="90" customWidth="1"/>
    <col min="11528" max="11528" width="7.85546875" style="90" customWidth="1"/>
    <col min="11529" max="11529" width="7.5703125" style="90" bestFit="1" customWidth="1"/>
    <col min="11530" max="11530" width="10.140625" style="90" customWidth="1"/>
    <col min="11531" max="11531" width="8.140625" style="90" bestFit="1" customWidth="1"/>
    <col min="11532" max="11532" width="7.5703125" style="90" bestFit="1" customWidth="1"/>
    <col min="11533" max="11533" width="10.7109375" style="90" customWidth="1"/>
    <col min="11534" max="11534" width="9.5703125" style="90" customWidth="1"/>
    <col min="11535" max="11535" width="7.5703125" style="90" bestFit="1" customWidth="1"/>
    <col min="11536" max="11536" width="9.28515625" style="90" bestFit="1" customWidth="1"/>
    <col min="11537" max="11537" width="9.5703125" style="90" customWidth="1"/>
    <col min="11538" max="11538" width="8.42578125" style="90" bestFit="1" customWidth="1"/>
    <col min="11539" max="11539" width="8.42578125" style="90" customWidth="1"/>
    <col min="11540" max="11540" width="9.5703125" style="90" customWidth="1"/>
    <col min="11541" max="11541" width="10.5703125" style="90" customWidth="1"/>
    <col min="11542" max="11542" width="9.28515625" style="90" bestFit="1" customWidth="1"/>
    <col min="11543" max="11543" width="8.42578125" style="90" bestFit="1" customWidth="1"/>
    <col min="11544" max="11544" width="8.7109375" style="90" bestFit="1" customWidth="1"/>
    <col min="11545" max="11545" width="9.28515625" style="90" bestFit="1" customWidth="1"/>
    <col min="11546" max="11546" width="10.42578125" style="90" customWidth="1"/>
    <col min="11547" max="11777" width="9.140625" style="90"/>
    <col min="11778" max="11778" width="5.85546875" style="90" customWidth="1"/>
    <col min="11779" max="11779" width="17.140625" style="90" customWidth="1"/>
    <col min="11780" max="11780" width="9" style="90" customWidth="1"/>
    <col min="11781" max="11781" width="7.7109375" style="90" customWidth="1"/>
    <col min="11782" max="11782" width="7.5703125" style="90" bestFit="1" customWidth="1"/>
    <col min="11783" max="11783" width="8.42578125" style="90" customWidth="1"/>
    <col min="11784" max="11784" width="7.85546875" style="90" customWidth="1"/>
    <col min="11785" max="11785" width="7.5703125" style="90" bestFit="1" customWidth="1"/>
    <col min="11786" max="11786" width="10.140625" style="90" customWidth="1"/>
    <col min="11787" max="11787" width="8.140625" style="90" bestFit="1" customWidth="1"/>
    <col min="11788" max="11788" width="7.5703125" style="90" bestFit="1" customWidth="1"/>
    <col min="11789" max="11789" width="10.7109375" style="90" customWidth="1"/>
    <col min="11790" max="11790" width="9.5703125" style="90" customWidth="1"/>
    <col min="11791" max="11791" width="7.5703125" style="90" bestFit="1" customWidth="1"/>
    <col min="11792" max="11792" width="9.28515625" style="90" bestFit="1" customWidth="1"/>
    <col min="11793" max="11793" width="9.5703125" style="90" customWidth="1"/>
    <col min="11794" max="11794" width="8.42578125" style="90" bestFit="1" customWidth="1"/>
    <col min="11795" max="11795" width="8.42578125" style="90" customWidth="1"/>
    <col min="11796" max="11796" width="9.5703125" style="90" customWidth="1"/>
    <col min="11797" max="11797" width="10.5703125" style="90" customWidth="1"/>
    <col min="11798" max="11798" width="9.28515625" style="90" bestFit="1" customWidth="1"/>
    <col min="11799" max="11799" width="8.42578125" style="90" bestFit="1" customWidth="1"/>
    <col min="11800" max="11800" width="8.7109375" style="90" bestFit="1" customWidth="1"/>
    <col min="11801" max="11801" width="9.28515625" style="90" bestFit="1" customWidth="1"/>
    <col min="11802" max="11802" width="10.42578125" style="90" customWidth="1"/>
    <col min="11803" max="12033" width="9.140625" style="90"/>
    <col min="12034" max="12034" width="5.85546875" style="90" customWidth="1"/>
    <col min="12035" max="12035" width="17.140625" style="90" customWidth="1"/>
    <col min="12036" max="12036" width="9" style="90" customWidth="1"/>
    <col min="12037" max="12037" width="7.7109375" style="90" customWidth="1"/>
    <col min="12038" max="12038" width="7.5703125" style="90" bestFit="1" customWidth="1"/>
    <col min="12039" max="12039" width="8.42578125" style="90" customWidth="1"/>
    <col min="12040" max="12040" width="7.85546875" style="90" customWidth="1"/>
    <col min="12041" max="12041" width="7.5703125" style="90" bestFit="1" customWidth="1"/>
    <col min="12042" max="12042" width="10.140625" style="90" customWidth="1"/>
    <col min="12043" max="12043" width="8.140625" style="90" bestFit="1" customWidth="1"/>
    <col min="12044" max="12044" width="7.5703125" style="90" bestFit="1" customWidth="1"/>
    <col min="12045" max="12045" width="10.7109375" style="90" customWidth="1"/>
    <col min="12046" max="12046" width="9.5703125" style="90" customWidth="1"/>
    <col min="12047" max="12047" width="7.5703125" style="90" bestFit="1" customWidth="1"/>
    <col min="12048" max="12048" width="9.28515625" style="90" bestFit="1" customWidth="1"/>
    <col min="12049" max="12049" width="9.5703125" style="90" customWidth="1"/>
    <col min="12050" max="12050" width="8.42578125" style="90" bestFit="1" customWidth="1"/>
    <col min="12051" max="12051" width="8.42578125" style="90" customWidth="1"/>
    <col min="12052" max="12052" width="9.5703125" style="90" customWidth="1"/>
    <col min="12053" max="12053" width="10.5703125" style="90" customWidth="1"/>
    <col min="12054" max="12054" width="9.28515625" style="90" bestFit="1" customWidth="1"/>
    <col min="12055" max="12055" width="8.42578125" style="90" bestFit="1" customWidth="1"/>
    <col min="12056" max="12056" width="8.7109375" style="90" bestFit="1" customWidth="1"/>
    <col min="12057" max="12057" width="9.28515625" style="90" bestFit="1" customWidth="1"/>
    <col min="12058" max="12058" width="10.42578125" style="90" customWidth="1"/>
    <col min="12059" max="12289" width="9.140625" style="90"/>
    <col min="12290" max="12290" width="5.85546875" style="90" customWidth="1"/>
    <col min="12291" max="12291" width="17.140625" style="90" customWidth="1"/>
    <col min="12292" max="12292" width="9" style="90" customWidth="1"/>
    <col min="12293" max="12293" width="7.7109375" style="90" customWidth="1"/>
    <col min="12294" max="12294" width="7.5703125" style="90" bestFit="1" customWidth="1"/>
    <col min="12295" max="12295" width="8.42578125" style="90" customWidth="1"/>
    <col min="12296" max="12296" width="7.85546875" style="90" customWidth="1"/>
    <col min="12297" max="12297" width="7.5703125" style="90" bestFit="1" customWidth="1"/>
    <col min="12298" max="12298" width="10.140625" style="90" customWidth="1"/>
    <col min="12299" max="12299" width="8.140625" style="90" bestFit="1" customWidth="1"/>
    <col min="12300" max="12300" width="7.5703125" style="90" bestFit="1" customWidth="1"/>
    <col min="12301" max="12301" width="10.7109375" style="90" customWidth="1"/>
    <col min="12302" max="12302" width="9.5703125" style="90" customWidth="1"/>
    <col min="12303" max="12303" width="7.5703125" style="90" bestFit="1" customWidth="1"/>
    <col min="12304" max="12304" width="9.28515625" style="90" bestFit="1" customWidth="1"/>
    <col min="12305" max="12305" width="9.5703125" style="90" customWidth="1"/>
    <col min="12306" max="12306" width="8.42578125" style="90" bestFit="1" customWidth="1"/>
    <col min="12307" max="12307" width="8.42578125" style="90" customWidth="1"/>
    <col min="12308" max="12308" width="9.5703125" style="90" customWidth="1"/>
    <col min="12309" max="12309" width="10.5703125" style="90" customWidth="1"/>
    <col min="12310" max="12310" width="9.28515625" style="90" bestFit="1" customWidth="1"/>
    <col min="12311" max="12311" width="8.42578125" style="90" bestFit="1" customWidth="1"/>
    <col min="12312" max="12312" width="8.7109375" style="90" bestFit="1" customWidth="1"/>
    <col min="12313" max="12313" width="9.28515625" style="90" bestFit="1" customWidth="1"/>
    <col min="12314" max="12314" width="10.42578125" style="90" customWidth="1"/>
    <col min="12315" max="12545" width="9.140625" style="90"/>
    <col min="12546" max="12546" width="5.85546875" style="90" customWidth="1"/>
    <col min="12547" max="12547" width="17.140625" style="90" customWidth="1"/>
    <col min="12548" max="12548" width="9" style="90" customWidth="1"/>
    <col min="12549" max="12549" width="7.7109375" style="90" customWidth="1"/>
    <col min="12550" max="12550" width="7.5703125" style="90" bestFit="1" customWidth="1"/>
    <col min="12551" max="12551" width="8.42578125" style="90" customWidth="1"/>
    <col min="12552" max="12552" width="7.85546875" style="90" customWidth="1"/>
    <col min="12553" max="12553" width="7.5703125" style="90" bestFit="1" customWidth="1"/>
    <col min="12554" max="12554" width="10.140625" style="90" customWidth="1"/>
    <col min="12555" max="12555" width="8.140625" style="90" bestFit="1" customWidth="1"/>
    <col min="12556" max="12556" width="7.5703125" style="90" bestFit="1" customWidth="1"/>
    <col min="12557" max="12557" width="10.7109375" style="90" customWidth="1"/>
    <col min="12558" max="12558" width="9.5703125" style="90" customWidth="1"/>
    <col min="12559" max="12559" width="7.5703125" style="90" bestFit="1" customWidth="1"/>
    <col min="12560" max="12560" width="9.28515625" style="90" bestFit="1" customWidth="1"/>
    <col min="12561" max="12561" width="9.5703125" style="90" customWidth="1"/>
    <col min="12562" max="12562" width="8.42578125" style="90" bestFit="1" customWidth="1"/>
    <col min="12563" max="12563" width="8.42578125" style="90" customWidth="1"/>
    <col min="12564" max="12564" width="9.5703125" style="90" customWidth="1"/>
    <col min="12565" max="12565" width="10.5703125" style="90" customWidth="1"/>
    <col min="12566" max="12566" width="9.28515625" style="90" bestFit="1" customWidth="1"/>
    <col min="12567" max="12567" width="8.42578125" style="90" bestFit="1" customWidth="1"/>
    <col min="12568" max="12568" width="8.7109375" style="90" bestFit="1" customWidth="1"/>
    <col min="12569" max="12569" width="9.28515625" style="90" bestFit="1" customWidth="1"/>
    <col min="12570" max="12570" width="10.42578125" style="90" customWidth="1"/>
    <col min="12571" max="12801" width="9.140625" style="90"/>
    <col min="12802" max="12802" width="5.85546875" style="90" customWidth="1"/>
    <col min="12803" max="12803" width="17.140625" style="90" customWidth="1"/>
    <col min="12804" max="12804" width="9" style="90" customWidth="1"/>
    <col min="12805" max="12805" width="7.7109375" style="90" customWidth="1"/>
    <col min="12806" max="12806" width="7.5703125" style="90" bestFit="1" customWidth="1"/>
    <col min="12807" max="12807" width="8.42578125" style="90" customWidth="1"/>
    <col min="12808" max="12808" width="7.85546875" style="90" customWidth="1"/>
    <col min="12809" max="12809" width="7.5703125" style="90" bestFit="1" customWidth="1"/>
    <col min="12810" max="12810" width="10.140625" style="90" customWidth="1"/>
    <col min="12811" max="12811" width="8.140625" style="90" bestFit="1" customWidth="1"/>
    <col min="12812" max="12812" width="7.5703125" style="90" bestFit="1" customWidth="1"/>
    <col min="12813" max="12813" width="10.7109375" style="90" customWidth="1"/>
    <col min="12814" max="12814" width="9.5703125" style="90" customWidth="1"/>
    <col min="12815" max="12815" width="7.5703125" style="90" bestFit="1" customWidth="1"/>
    <col min="12816" max="12816" width="9.28515625" style="90" bestFit="1" customWidth="1"/>
    <col min="12817" max="12817" width="9.5703125" style="90" customWidth="1"/>
    <col min="12818" max="12818" width="8.42578125" style="90" bestFit="1" customWidth="1"/>
    <col min="12819" max="12819" width="8.42578125" style="90" customWidth="1"/>
    <col min="12820" max="12820" width="9.5703125" style="90" customWidth="1"/>
    <col min="12821" max="12821" width="10.5703125" style="90" customWidth="1"/>
    <col min="12822" max="12822" width="9.28515625" style="90" bestFit="1" customWidth="1"/>
    <col min="12823" max="12823" width="8.42578125" style="90" bestFit="1" customWidth="1"/>
    <col min="12824" max="12824" width="8.7109375" style="90" bestFit="1" customWidth="1"/>
    <col min="12825" max="12825" width="9.28515625" style="90" bestFit="1" customWidth="1"/>
    <col min="12826" max="12826" width="10.42578125" style="90" customWidth="1"/>
    <col min="12827" max="13057" width="9.140625" style="90"/>
    <col min="13058" max="13058" width="5.85546875" style="90" customWidth="1"/>
    <col min="13059" max="13059" width="17.140625" style="90" customWidth="1"/>
    <col min="13060" max="13060" width="9" style="90" customWidth="1"/>
    <col min="13061" max="13061" width="7.7109375" style="90" customWidth="1"/>
    <col min="13062" max="13062" width="7.5703125" style="90" bestFit="1" customWidth="1"/>
    <col min="13063" max="13063" width="8.42578125" style="90" customWidth="1"/>
    <col min="13064" max="13064" width="7.85546875" style="90" customWidth="1"/>
    <col min="13065" max="13065" width="7.5703125" style="90" bestFit="1" customWidth="1"/>
    <col min="13066" max="13066" width="10.140625" style="90" customWidth="1"/>
    <col min="13067" max="13067" width="8.140625" style="90" bestFit="1" customWidth="1"/>
    <col min="13068" max="13068" width="7.5703125" style="90" bestFit="1" customWidth="1"/>
    <col min="13069" max="13069" width="10.7109375" style="90" customWidth="1"/>
    <col min="13070" max="13070" width="9.5703125" style="90" customWidth="1"/>
    <col min="13071" max="13071" width="7.5703125" style="90" bestFit="1" customWidth="1"/>
    <col min="13072" max="13072" width="9.28515625" style="90" bestFit="1" customWidth="1"/>
    <col min="13073" max="13073" width="9.5703125" style="90" customWidth="1"/>
    <col min="13074" max="13074" width="8.42578125" style="90" bestFit="1" customWidth="1"/>
    <col min="13075" max="13075" width="8.42578125" style="90" customWidth="1"/>
    <col min="13076" max="13076" width="9.5703125" style="90" customWidth="1"/>
    <col min="13077" max="13077" width="10.5703125" style="90" customWidth="1"/>
    <col min="13078" max="13078" width="9.28515625" style="90" bestFit="1" customWidth="1"/>
    <col min="13079" max="13079" width="8.42578125" style="90" bestFit="1" customWidth="1"/>
    <col min="13080" max="13080" width="8.7109375" style="90" bestFit="1" customWidth="1"/>
    <col min="13081" max="13081" width="9.28515625" style="90" bestFit="1" customWidth="1"/>
    <col min="13082" max="13082" width="10.42578125" style="90" customWidth="1"/>
    <col min="13083" max="13313" width="9.140625" style="90"/>
    <col min="13314" max="13314" width="5.85546875" style="90" customWidth="1"/>
    <col min="13315" max="13315" width="17.140625" style="90" customWidth="1"/>
    <col min="13316" max="13316" width="9" style="90" customWidth="1"/>
    <col min="13317" max="13317" width="7.7109375" style="90" customWidth="1"/>
    <col min="13318" max="13318" width="7.5703125" style="90" bestFit="1" customWidth="1"/>
    <col min="13319" max="13319" width="8.42578125" style="90" customWidth="1"/>
    <col min="13320" max="13320" width="7.85546875" style="90" customWidth="1"/>
    <col min="13321" max="13321" width="7.5703125" style="90" bestFit="1" customWidth="1"/>
    <col min="13322" max="13322" width="10.140625" style="90" customWidth="1"/>
    <col min="13323" max="13323" width="8.140625" style="90" bestFit="1" customWidth="1"/>
    <col min="13324" max="13324" width="7.5703125" style="90" bestFit="1" customWidth="1"/>
    <col min="13325" max="13325" width="10.7109375" style="90" customWidth="1"/>
    <col min="13326" max="13326" width="9.5703125" style="90" customWidth="1"/>
    <col min="13327" max="13327" width="7.5703125" style="90" bestFit="1" customWidth="1"/>
    <col min="13328" max="13328" width="9.28515625" style="90" bestFit="1" customWidth="1"/>
    <col min="13329" max="13329" width="9.5703125" style="90" customWidth="1"/>
    <col min="13330" max="13330" width="8.42578125" style="90" bestFit="1" customWidth="1"/>
    <col min="13331" max="13331" width="8.42578125" style="90" customWidth="1"/>
    <col min="13332" max="13332" width="9.5703125" style="90" customWidth="1"/>
    <col min="13333" max="13333" width="10.5703125" style="90" customWidth="1"/>
    <col min="13334" max="13334" width="9.28515625" style="90" bestFit="1" customWidth="1"/>
    <col min="13335" max="13335" width="8.42578125" style="90" bestFit="1" customWidth="1"/>
    <col min="13336" max="13336" width="8.7109375" style="90" bestFit="1" customWidth="1"/>
    <col min="13337" max="13337" width="9.28515625" style="90" bestFit="1" customWidth="1"/>
    <col min="13338" max="13338" width="10.42578125" style="90" customWidth="1"/>
    <col min="13339" max="13569" width="9.140625" style="90"/>
    <col min="13570" max="13570" width="5.85546875" style="90" customWidth="1"/>
    <col min="13571" max="13571" width="17.140625" style="90" customWidth="1"/>
    <col min="13572" max="13572" width="9" style="90" customWidth="1"/>
    <col min="13573" max="13573" width="7.7109375" style="90" customWidth="1"/>
    <col min="13574" max="13574" width="7.5703125" style="90" bestFit="1" customWidth="1"/>
    <col min="13575" max="13575" width="8.42578125" style="90" customWidth="1"/>
    <col min="13576" max="13576" width="7.85546875" style="90" customWidth="1"/>
    <col min="13577" max="13577" width="7.5703125" style="90" bestFit="1" customWidth="1"/>
    <col min="13578" max="13578" width="10.140625" style="90" customWidth="1"/>
    <col min="13579" max="13579" width="8.140625" style="90" bestFit="1" customWidth="1"/>
    <col min="13580" max="13580" width="7.5703125" style="90" bestFit="1" customWidth="1"/>
    <col min="13581" max="13581" width="10.7109375" style="90" customWidth="1"/>
    <col min="13582" max="13582" width="9.5703125" style="90" customWidth="1"/>
    <col min="13583" max="13583" width="7.5703125" style="90" bestFit="1" customWidth="1"/>
    <col min="13584" max="13584" width="9.28515625" style="90" bestFit="1" customWidth="1"/>
    <col min="13585" max="13585" width="9.5703125" style="90" customWidth="1"/>
    <col min="13586" max="13586" width="8.42578125" style="90" bestFit="1" customWidth="1"/>
    <col min="13587" max="13587" width="8.42578125" style="90" customWidth="1"/>
    <col min="13588" max="13588" width="9.5703125" style="90" customWidth="1"/>
    <col min="13589" max="13589" width="10.5703125" style="90" customWidth="1"/>
    <col min="13590" max="13590" width="9.28515625" style="90" bestFit="1" customWidth="1"/>
    <col min="13591" max="13591" width="8.42578125" style="90" bestFit="1" customWidth="1"/>
    <col min="13592" max="13592" width="8.7109375" style="90" bestFit="1" customWidth="1"/>
    <col min="13593" max="13593" width="9.28515625" style="90" bestFit="1" customWidth="1"/>
    <col min="13594" max="13594" width="10.42578125" style="90" customWidth="1"/>
    <col min="13595" max="13825" width="9.140625" style="90"/>
    <col min="13826" max="13826" width="5.85546875" style="90" customWidth="1"/>
    <col min="13827" max="13827" width="17.140625" style="90" customWidth="1"/>
    <col min="13828" max="13828" width="9" style="90" customWidth="1"/>
    <col min="13829" max="13829" width="7.7109375" style="90" customWidth="1"/>
    <col min="13830" max="13830" width="7.5703125" style="90" bestFit="1" customWidth="1"/>
    <col min="13831" max="13831" width="8.42578125" style="90" customWidth="1"/>
    <col min="13832" max="13832" width="7.85546875" style="90" customWidth="1"/>
    <col min="13833" max="13833" width="7.5703125" style="90" bestFit="1" customWidth="1"/>
    <col min="13834" max="13834" width="10.140625" style="90" customWidth="1"/>
    <col min="13835" max="13835" width="8.140625" style="90" bestFit="1" customWidth="1"/>
    <col min="13836" max="13836" width="7.5703125" style="90" bestFit="1" customWidth="1"/>
    <col min="13837" max="13837" width="10.7109375" style="90" customWidth="1"/>
    <col min="13838" max="13838" width="9.5703125" style="90" customWidth="1"/>
    <col min="13839" max="13839" width="7.5703125" style="90" bestFit="1" customWidth="1"/>
    <col min="13840" max="13840" width="9.28515625" style="90" bestFit="1" customWidth="1"/>
    <col min="13841" max="13841" width="9.5703125" style="90" customWidth="1"/>
    <col min="13842" max="13842" width="8.42578125" style="90" bestFit="1" customWidth="1"/>
    <col min="13843" max="13843" width="8.42578125" style="90" customWidth="1"/>
    <col min="13844" max="13844" width="9.5703125" style="90" customWidth="1"/>
    <col min="13845" max="13845" width="10.5703125" style="90" customWidth="1"/>
    <col min="13846" max="13846" width="9.28515625" style="90" bestFit="1" customWidth="1"/>
    <col min="13847" max="13847" width="8.42578125" style="90" bestFit="1" customWidth="1"/>
    <col min="13848" max="13848" width="8.7109375" style="90" bestFit="1" customWidth="1"/>
    <col min="13849" max="13849" width="9.28515625" style="90" bestFit="1" customWidth="1"/>
    <col min="13850" max="13850" width="10.42578125" style="90" customWidth="1"/>
    <col min="13851" max="14081" width="9.140625" style="90"/>
    <col min="14082" max="14082" width="5.85546875" style="90" customWidth="1"/>
    <col min="14083" max="14083" width="17.140625" style="90" customWidth="1"/>
    <col min="14084" max="14084" width="9" style="90" customWidth="1"/>
    <col min="14085" max="14085" width="7.7109375" style="90" customWidth="1"/>
    <col min="14086" max="14086" width="7.5703125" style="90" bestFit="1" customWidth="1"/>
    <col min="14087" max="14087" width="8.42578125" style="90" customWidth="1"/>
    <col min="14088" max="14088" width="7.85546875" style="90" customWidth="1"/>
    <col min="14089" max="14089" width="7.5703125" style="90" bestFit="1" customWidth="1"/>
    <col min="14090" max="14090" width="10.140625" style="90" customWidth="1"/>
    <col min="14091" max="14091" width="8.140625" style="90" bestFit="1" customWidth="1"/>
    <col min="14092" max="14092" width="7.5703125" style="90" bestFit="1" customWidth="1"/>
    <col min="14093" max="14093" width="10.7109375" style="90" customWidth="1"/>
    <col min="14094" max="14094" width="9.5703125" style="90" customWidth="1"/>
    <col min="14095" max="14095" width="7.5703125" style="90" bestFit="1" customWidth="1"/>
    <col min="14096" max="14096" width="9.28515625" style="90" bestFit="1" customWidth="1"/>
    <col min="14097" max="14097" width="9.5703125" style="90" customWidth="1"/>
    <col min="14098" max="14098" width="8.42578125" style="90" bestFit="1" customWidth="1"/>
    <col min="14099" max="14099" width="8.42578125" style="90" customWidth="1"/>
    <col min="14100" max="14100" width="9.5703125" style="90" customWidth="1"/>
    <col min="14101" max="14101" width="10.5703125" style="90" customWidth="1"/>
    <col min="14102" max="14102" width="9.28515625" style="90" bestFit="1" customWidth="1"/>
    <col min="14103" max="14103" width="8.42578125" style="90" bestFit="1" customWidth="1"/>
    <col min="14104" max="14104" width="8.7109375" style="90" bestFit="1" customWidth="1"/>
    <col min="14105" max="14105" width="9.28515625" style="90" bestFit="1" customWidth="1"/>
    <col min="14106" max="14106" width="10.42578125" style="90" customWidth="1"/>
    <col min="14107" max="14337" width="9.140625" style="90"/>
    <col min="14338" max="14338" width="5.85546875" style="90" customWidth="1"/>
    <col min="14339" max="14339" width="17.140625" style="90" customWidth="1"/>
    <col min="14340" max="14340" width="9" style="90" customWidth="1"/>
    <col min="14341" max="14341" width="7.7109375" style="90" customWidth="1"/>
    <col min="14342" max="14342" width="7.5703125" style="90" bestFit="1" customWidth="1"/>
    <col min="14343" max="14343" width="8.42578125" style="90" customWidth="1"/>
    <col min="14344" max="14344" width="7.85546875" style="90" customWidth="1"/>
    <col min="14345" max="14345" width="7.5703125" style="90" bestFit="1" customWidth="1"/>
    <col min="14346" max="14346" width="10.140625" style="90" customWidth="1"/>
    <col min="14347" max="14347" width="8.140625" style="90" bestFit="1" customWidth="1"/>
    <col min="14348" max="14348" width="7.5703125" style="90" bestFit="1" customWidth="1"/>
    <col min="14349" max="14349" width="10.7109375" style="90" customWidth="1"/>
    <col min="14350" max="14350" width="9.5703125" style="90" customWidth="1"/>
    <col min="14351" max="14351" width="7.5703125" style="90" bestFit="1" customWidth="1"/>
    <col min="14352" max="14352" width="9.28515625" style="90" bestFit="1" customWidth="1"/>
    <col min="14353" max="14353" width="9.5703125" style="90" customWidth="1"/>
    <col min="14354" max="14354" width="8.42578125" style="90" bestFit="1" customWidth="1"/>
    <col min="14355" max="14355" width="8.42578125" style="90" customWidth="1"/>
    <col min="14356" max="14356" width="9.5703125" style="90" customWidth="1"/>
    <col min="14357" max="14357" width="10.5703125" style="90" customWidth="1"/>
    <col min="14358" max="14358" width="9.28515625" style="90" bestFit="1" customWidth="1"/>
    <col min="14359" max="14359" width="8.42578125" style="90" bestFit="1" customWidth="1"/>
    <col min="14360" max="14360" width="8.7109375" style="90" bestFit="1" customWidth="1"/>
    <col min="14361" max="14361" width="9.28515625" style="90" bestFit="1" customWidth="1"/>
    <col min="14362" max="14362" width="10.42578125" style="90" customWidth="1"/>
    <col min="14363" max="14593" width="9.140625" style="90"/>
    <col min="14594" max="14594" width="5.85546875" style="90" customWidth="1"/>
    <col min="14595" max="14595" width="17.140625" style="90" customWidth="1"/>
    <col min="14596" max="14596" width="9" style="90" customWidth="1"/>
    <col min="14597" max="14597" width="7.7109375" style="90" customWidth="1"/>
    <col min="14598" max="14598" width="7.5703125" style="90" bestFit="1" customWidth="1"/>
    <col min="14599" max="14599" width="8.42578125" style="90" customWidth="1"/>
    <col min="14600" max="14600" width="7.85546875" style="90" customWidth="1"/>
    <col min="14601" max="14601" width="7.5703125" style="90" bestFit="1" customWidth="1"/>
    <col min="14602" max="14602" width="10.140625" style="90" customWidth="1"/>
    <col min="14603" max="14603" width="8.140625" style="90" bestFit="1" customWidth="1"/>
    <col min="14604" max="14604" width="7.5703125" style="90" bestFit="1" customWidth="1"/>
    <col min="14605" max="14605" width="10.7109375" style="90" customWidth="1"/>
    <col min="14606" max="14606" width="9.5703125" style="90" customWidth="1"/>
    <col min="14607" max="14607" width="7.5703125" style="90" bestFit="1" customWidth="1"/>
    <col min="14608" max="14608" width="9.28515625" style="90" bestFit="1" customWidth="1"/>
    <col min="14609" max="14609" width="9.5703125" style="90" customWidth="1"/>
    <col min="14610" max="14610" width="8.42578125" style="90" bestFit="1" customWidth="1"/>
    <col min="14611" max="14611" width="8.42578125" style="90" customWidth="1"/>
    <col min="14612" max="14612" width="9.5703125" style="90" customWidth="1"/>
    <col min="14613" max="14613" width="10.5703125" style="90" customWidth="1"/>
    <col min="14614" max="14614" width="9.28515625" style="90" bestFit="1" customWidth="1"/>
    <col min="14615" max="14615" width="8.42578125" style="90" bestFit="1" customWidth="1"/>
    <col min="14616" max="14616" width="8.7109375" style="90" bestFit="1" customWidth="1"/>
    <col min="14617" max="14617" width="9.28515625" style="90" bestFit="1" customWidth="1"/>
    <col min="14618" max="14618" width="10.42578125" style="90" customWidth="1"/>
    <col min="14619" max="14849" width="9.140625" style="90"/>
    <col min="14850" max="14850" width="5.85546875" style="90" customWidth="1"/>
    <col min="14851" max="14851" width="17.140625" style="90" customWidth="1"/>
    <col min="14852" max="14852" width="9" style="90" customWidth="1"/>
    <col min="14853" max="14853" width="7.7109375" style="90" customWidth="1"/>
    <col min="14854" max="14854" width="7.5703125" style="90" bestFit="1" customWidth="1"/>
    <col min="14855" max="14855" width="8.42578125" style="90" customWidth="1"/>
    <col min="14856" max="14856" width="7.85546875" style="90" customWidth="1"/>
    <col min="14857" max="14857" width="7.5703125" style="90" bestFit="1" customWidth="1"/>
    <col min="14858" max="14858" width="10.140625" style="90" customWidth="1"/>
    <col min="14859" max="14859" width="8.140625" style="90" bestFit="1" customWidth="1"/>
    <col min="14860" max="14860" width="7.5703125" style="90" bestFit="1" customWidth="1"/>
    <col min="14861" max="14861" width="10.7109375" style="90" customWidth="1"/>
    <col min="14862" max="14862" width="9.5703125" style="90" customWidth="1"/>
    <col min="14863" max="14863" width="7.5703125" style="90" bestFit="1" customWidth="1"/>
    <col min="14864" max="14864" width="9.28515625" style="90" bestFit="1" customWidth="1"/>
    <col min="14865" max="14865" width="9.5703125" style="90" customWidth="1"/>
    <col min="14866" max="14866" width="8.42578125" style="90" bestFit="1" customWidth="1"/>
    <col min="14867" max="14867" width="8.42578125" style="90" customWidth="1"/>
    <col min="14868" max="14868" width="9.5703125" style="90" customWidth="1"/>
    <col min="14869" max="14869" width="10.5703125" style="90" customWidth="1"/>
    <col min="14870" max="14870" width="9.28515625" style="90" bestFit="1" customWidth="1"/>
    <col min="14871" max="14871" width="8.42578125" style="90" bestFit="1" customWidth="1"/>
    <col min="14872" max="14872" width="8.7109375" style="90" bestFit="1" customWidth="1"/>
    <col min="14873" max="14873" width="9.28515625" style="90" bestFit="1" customWidth="1"/>
    <col min="14874" max="14874" width="10.42578125" style="90" customWidth="1"/>
    <col min="14875" max="15105" width="9.140625" style="90"/>
    <col min="15106" max="15106" width="5.85546875" style="90" customWidth="1"/>
    <col min="15107" max="15107" width="17.140625" style="90" customWidth="1"/>
    <col min="15108" max="15108" width="9" style="90" customWidth="1"/>
    <col min="15109" max="15109" width="7.7109375" style="90" customWidth="1"/>
    <col min="15110" max="15110" width="7.5703125" style="90" bestFit="1" customWidth="1"/>
    <col min="15111" max="15111" width="8.42578125" style="90" customWidth="1"/>
    <col min="15112" max="15112" width="7.85546875" style="90" customWidth="1"/>
    <col min="15113" max="15113" width="7.5703125" style="90" bestFit="1" customWidth="1"/>
    <col min="15114" max="15114" width="10.140625" style="90" customWidth="1"/>
    <col min="15115" max="15115" width="8.140625" style="90" bestFit="1" customWidth="1"/>
    <col min="15116" max="15116" width="7.5703125" style="90" bestFit="1" customWidth="1"/>
    <col min="15117" max="15117" width="10.7109375" style="90" customWidth="1"/>
    <col min="15118" max="15118" width="9.5703125" style="90" customWidth="1"/>
    <col min="15119" max="15119" width="7.5703125" style="90" bestFit="1" customWidth="1"/>
    <col min="15120" max="15120" width="9.28515625" style="90" bestFit="1" customWidth="1"/>
    <col min="15121" max="15121" width="9.5703125" style="90" customWidth="1"/>
    <col min="15122" max="15122" width="8.42578125" style="90" bestFit="1" customWidth="1"/>
    <col min="15123" max="15123" width="8.42578125" style="90" customWidth="1"/>
    <col min="15124" max="15124" width="9.5703125" style="90" customWidth="1"/>
    <col min="15125" max="15125" width="10.5703125" style="90" customWidth="1"/>
    <col min="15126" max="15126" width="9.28515625" style="90" bestFit="1" customWidth="1"/>
    <col min="15127" max="15127" width="8.42578125" style="90" bestFit="1" customWidth="1"/>
    <col min="15128" max="15128" width="8.7109375" style="90" bestFit="1" customWidth="1"/>
    <col min="15129" max="15129" width="9.28515625" style="90" bestFit="1" customWidth="1"/>
    <col min="15130" max="15130" width="10.42578125" style="90" customWidth="1"/>
    <col min="15131" max="15361" width="9.140625" style="90"/>
    <col min="15362" max="15362" width="5.85546875" style="90" customWidth="1"/>
    <col min="15363" max="15363" width="17.140625" style="90" customWidth="1"/>
    <col min="15364" max="15364" width="9" style="90" customWidth="1"/>
    <col min="15365" max="15365" width="7.7109375" style="90" customWidth="1"/>
    <col min="15366" max="15366" width="7.5703125" style="90" bestFit="1" customWidth="1"/>
    <col min="15367" max="15367" width="8.42578125" style="90" customWidth="1"/>
    <col min="15368" max="15368" width="7.85546875" style="90" customWidth="1"/>
    <col min="15369" max="15369" width="7.5703125" style="90" bestFit="1" customWidth="1"/>
    <col min="15370" max="15370" width="10.140625" style="90" customWidth="1"/>
    <col min="15371" max="15371" width="8.140625" style="90" bestFit="1" customWidth="1"/>
    <col min="15372" max="15372" width="7.5703125" style="90" bestFit="1" customWidth="1"/>
    <col min="15373" max="15373" width="10.7109375" style="90" customWidth="1"/>
    <col min="15374" max="15374" width="9.5703125" style="90" customWidth="1"/>
    <col min="15375" max="15375" width="7.5703125" style="90" bestFit="1" customWidth="1"/>
    <col min="15376" max="15376" width="9.28515625" style="90" bestFit="1" customWidth="1"/>
    <col min="15377" max="15377" width="9.5703125" style="90" customWidth="1"/>
    <col min="15378" max="15378" width="8.42578125" style="90" bestFit="1" customWidth="1"/>
    <col min="15379" max="15379" width="8.42578125" style="90" customWidth="1"/>
    <col min="15380" max="15380" width="9.5703125" style="90" customWidth="1"/>
    <col min="15381" max="15381" width="10.5703125" style="90" customWidth="1"/>
    <col min="15382" max="15382" width="9.28515625" style="90" bestFit="1" customWidth="1"/>
    <col min="15383" max="15383" width="8.42578125" style="90" bestFit="1" customWidth="1"/>
    <col min="15384" max="15384" width="8.7109375" style="90" bestFit="1" customWidth="1"/>
    <col min="15385" max="15385" width="9.28515625" style="90" bestFit="1" customWidth="1"/>
    <col min="15386" max="15386" width="10.42578125" style="90" customWidth="1"/>
    <col min="15387" max="15617" width="9.140625" style="90"/>
    <col min="15618" max="15618" width="5.85546875" style="90" customWidth="1"/>
    <col min="15619" max="15619" width="17.140625" style="90" customWidth="1"/>
    <col min="15620" max="15620" width="9" style="90" customWidth="1"/>
    <col min="15621" max="15621" width="7.7109375" style="90" customWidth="1"/>
    <col min="15622" max="15622" width="7.5703125" style="90" bestFit="1" customWidth="1"/>
    <col min="15623" max="15623" width="8.42578125" style="90" customWidth="1"/>
    <col min="15624" max="15624" width="7.85546875" style="90" customWidth="1"/>
    <col min="15625" max="15625" width="7.5703125" style="90" bestFit="1" customWidth="1"/>
    <col min="15626" max="15626" width="10.140625" style="90" customWidth="1"/>
    <col min="15627" max="15627" width="8.140625" style="90" bestFit="1" customWidth="1"/>
    <col min="15628" max="15628" width="7.5703125" style="90" bestFit="1" customWidth="1"/>
    <col min="15629" max="15629" width="10.7109375" style="90" customWidth="1"/>
    <col min="15630" max="15630" width="9.5703125" style="90" customWidth="1"/>
    <col min="15631" max="15631" width="7.5703125" style="90" bestFit="1" customWidth="1"/>
    <col min="15632" max="15632" width="9.28515625" style="90" bestFit="1" customWidth="1"/>
    <col min="15633" max="15633" width="9.5703125" style="90" customWidth="1"/>
    <col min="15634" max="15634" width="8.42578125" style="90" bestFit="1" customWidth="1"/>
    <col min="15635" max="15635" width="8.42578125" style="90" customWidth="1"/>
    <col min="15636" max="15636" width="9.5703125" style="90" customWidth="1"/>
    <col min="15637" max="15637" width="10.5703125" style="90" customWidth="1"/>
    <col min="15638" max="15638" width="9.28515625" style="90" bestFit="1" customWidth="1"/>
    <col min="15639" max="15639" width="8.42578125" style="90" bestFit="1" customWidth="1"/>
    <col min="15640" max="15640" width="8.7109375" style="90" bestFit="1" customWidth="1"/>
    <col min="15641" max="15641" width="9.28515625" style="90" bestFit="1" customWidth="1"/>
    <col min="15642" max="15642" width="10.42578125" style="90" customWidth="1"/>
    <col min="15643" max="15873" width="9.140625" style="90"/>
    <col min="15874" max="15874" width="5.85546875" style="90" customWidth="1"/>
    <col min="15875" max="15875" width="17.140625" style="90" customWidth="1"/>
    <col min="15876" max="15876" width="9" style="90" customWidth="1"/>
    <col min="15877" max="15877" width="7.7109375" style="90" customWidth="1"/>
    <col min="15878" max="15878" width="7.5703125" style="90" bestFit="1" customWidth="1"/>
    <col min="15879" max="15879" width="8.42578125" style="90" customWidth="1"/>
    <col min="15880" max="15880" width="7.85546875" style="90" customWidth="1"/>
    <col min="15881" max="15881" width="7.5703125" style="90" bestFit="1" customWidth="1"/>
    <col min="15882" max="15882" width="10.140625" style="90" customWidth="1"/>
    <col min="15883" max="15883" width="8.140625" style="90" bestFit="1" customWidth="1"/>
    <col min="15884" max="15884" width="7.5703125" style="90" bestFit="1" customWidth="1"/>
    <col min="15885" max="15885" width="10.7109375" style="90" customWidth="1"/>
    <col min="15886" max="15886" width="9.5703125" style="90" customWidth="1"/>
    <col min="15887" max="15887" width="7.5703125" style="90" bestFit="1" customWidth="1"/>
    <col min="15888" max="15888" width="9.28515625" style="90" bestFit="1" customWidth="1"/>
    <col min="15889" max="15889" width="9.5703125" style="90" customWidth="1"/>
    <col min="15890" max="15890" width="8.42578125" style="90" bestFit="1" customWidth="1"/>
    <col min="15891" max="15891" width="8.42578125" style="90" customWidth="1"/>
    <col min="15892" max="15892" width="9.5703125" style="90" customWidth="1"/>
    <col min="15893" max="15893" width="10.5703125" style="90" customWidth="1"/>
    <col min="15894" max="15894" width="9.28515625" style="90" bestFit="1" customWidth="1"/>
    <col min="15895" max="15895" width="8.42578125" style="90" bestFit="1" customWidth="1"/>
    <col min="15896" max="15896" width="8.7109375" style="90" bestFit="1" customWidth="1"/>
    <col min="15897" max="15897" width="9.28515625" style="90" bestFit="1" customWidth="1"/>
    <col min="15898" max="15898" width="10.42578125" style="90" customWidth="1"/>
    <col min="15899" max="16129" width="9.140625" style="90"/>
    <col min="16130" max="16130" width="5.85546875" style="90" customWidth="1"/>
    <col min="16131" max="16131" width="17.140625" style="90" customWidth="1"/>
    <col min="16132" max="16132" width="9" style="90" customWidth="1"/>
    <col min="16133" max="16133" width="7.7109375" style="90" customWidth="1"/>
    <col min="16134" max="16134" width="7.5703125" style="90" bestFit="1" customWidth="1"/>
    <col min="16135" max="16135" width="8.42578125" style="90" customWidth="1"/>
    <col min="16136" max="16136" width="7.85546875" style="90" customWidth="1"/>
    <col min="16137" max="16137" width="7.5703125" style="90" bestFit="1" customWidth="1"/>
    <col min="16138" max="16138" width="10.140625" style="90" customWidth="1"/>
    <col min="16139" max="16139" width="8.140625" style="90" bestFit="1" customWidth="1"/>
    <col min="16140" max="16140" width="7.5703125" style="90" bestFit="1" customWidth="1"/>
    <col min="16141" max="16141" width="10.7109375" style="90" customWidth="1"/>
    <col min="16142" max="16142" width="9.5703125" style="90" customWidth="1"/>
    <col min="16143" max="16143" width="7.5703125" style="90" bestFit="1" customWidth="1"/>
    <col min="16144" max="16144" width="9.28515625" style="90" bestFit="1" customWidth="1"/>
    <col min="16145" max="16145" width="9.5703125" style="90" customWidth="1"/>
    <col min="16146" max="16146" width="8.42578125" style="90" bestFit="1" customWidth="1"/>
    <col min="16147" max="16147" width="8.42578125" style="90" customWidth="1"/>
    <col min="16148" max="16148" width="9.5703125" style="90" customWidth="1"/>
    <col min="16149" max="16149" width="10.5703125" style="90" customWidth="1"/>
    <col min="16150" max="16150" width="9.28515625" style="90" bestFit="1" customWidth="1"/>
    <col min="16151" max="16151" width="8.42578125" style="90" bestFit="1" customWidth="1"/>
    <col min="16152" max="16152" width="8.7109375" style="90" bestFit="1" customWidth="1"/>
    <col min="16153" max="16153" width="9.28515625" style="90" bestFit="1" customWidth="1"/>
    <col min="16154" max="16154" width="10.42578125" style="90" customWidth="1"/>
    <col min="16155" max="16384" width="9.140625" style="90"/>
  </cols>
  <sheetData>
    <row r="1" spans="1:26" s="144" customFormat="1" ht="2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6" s="144" customFormat="1" ht="21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6" s="144" customFormat="1" ht="21.75" customHeight="1">
      <c r="A3" s="216" t="s">
        <v>58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132" customFormat="1" ht="21.75" customHeight="1" thickBot="1">
      <c r="A4" s="217" t="s">
        <v>28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ht="25.5" customHeight="1">
      <c r="A5" s="218" t="s">
        <v>10</v>
      </c>
      <c r="B5" s="220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6" s="91" customFormat="1" ht="31.5">
      <c r="A6" s="219"/>
      <c r="B6" s="221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79" customFormat="1" ht="40.5" customHeight="1">
      <c r="A7" s="58">
        <v>1</v>
      </c>
      <c r="B7" s="59" t="s">
        <v>17</v>
      </c>
      <c r="C7" s="52">
        <f>HLOOKUP(C6,[1]RCH!C4:W18,15,0)</f>
        <v>9.213099999999999</v>
      </c>
      <c r="D7" s="52">
        <f>HLOOKUP(D6,[1]RCH!D4:X18,15,0)</f>
        <v>5.0049999999999999</v>
      </c>
      <c r="E7" s="52">
        <f>HLOOKUP(E6,[1]RCH!E4:X18,15,0)</f>
        <v>0.59</v>
      </c>
      <c r="F7" s="52">
        <f>HLOOKUP(F6,[1]RCH!F4:X18,15,0)</f>
        <v>9.34</v>
      </c>
      <c r="G7" s="52">
        <f>HLOOKUP(G6,[1]RCH!G4:X18,15,0)</f>
        <v>6.18</v>
      </c>
      <c r="H7" s="52">
        <f>HLOOKUP(H6,[1]RCH!H4:Y18,15,0)</f>
        <v>2.76</v>
      </c>
      <c r="I7" s="52">
        <f>HLOOKUP(I6,[1]RCH!I4:Z18,15,0)</f>
        <v>10.18</v>
      </c>
      <c r="J7" s="52">
        <f>HLOOKUP(J6,[1]RCH!J4:AA18,15,0)</f>
        <v>6.64</v>
      </c>
      <c r="K7" s="52">
        <f>HLOOKUP(K6,[1]RCH!K4:AB18,15,0)</f>
        <v>6.13</v>
      </c>
      <c r="L7" s="52">
        <f>HLOOKUP(L6,[1]RCH!L4:AC18,15,0)</f>
        <v>18.420000000000002</v>
      </c>
      <c r="M7" s="52">
        <f>HLOOKUP(M6,[1]RCH!M4:AD18,15,0)</f>
        <v>14.06</v>
      </c>
      <c r="N7" s="52">
        <f>HLOOKUP(N6,[1]RCH!N4:AE18,15,0)</f>
        <v>11.95</v>
      </c>
      <c r="O7" s="52">
        <f>HLOOKUP(O6,[1]RCH!O4:AF18,15,0)</f>
        <v>22.54</v>
      </c>
      <c r="P7" s="52">
        <f>HLOOKUP(P6,[1]RCH!P4:AG18,15,0)</f>
        <v>22.49</v>
      </c>
      <c r="Q7" s="52">
        <f>HLOOKUP(Q6,[1]RCH!Q4:AH18,15,0)</f>
        <v>11.67</v>
      </c>
      <c r="R7" s="52">
        <f>HLOOKUP(R6,[1]RCH!R4:AI18,15,0)</f>
        <v>25.59</v>
      </c>
      <c r="S7" s="52">
        <f>HLOOKUP(S6,[1]RCH!S4:AJ18,15,0)</f>
        <v>19.190000000000001</v>
      </c>
      <c r="T7" s="52">
        <f>HLOOKUP(T6,[1]RCH!T4:AK18,15,0)</f>
        <v>19.66</v>
      </c>
      <c r="U7" s="52">
        <f>HLOOKUP(U6,[1]RCH!U4:AL18,15,0)</f>
        <v>28.38</v>
      </c>
      <c r="V7" s="52">
        <f>HLOOKUP(V6,[1]RCH!V4:AM18,15,0)</f>
        <v>18.75</v>
      </c>
      <c r="W7" s="52">
        <f>HLOOKUP(W6,[1]RCH!W4:AN18,15,0)</f>
        <v>10.3781</v>
      </c>
      <c r="X7" s="71">
        <f t="shared" ref="X7:Z8" si="0">C7+F7+I7+L7+O7+R7+U7</f>
        <v>123.6631</v>
      </c>
      <c r="Y7" s="71">
        <f t="shared" si="0"/>
        <v>92.314999999999998</v>
      </c>
      <c r="Z7" s="121">
        <f t="shared" si="0"/>
        <v>63.138100000000009</v>
      </c>
    </row>
    <row r="8" spans="1:26" s="79" customFormat="1" ht="40.5" customHeight="1">
      <c r="A8" s="58">
        <v>2</v>
      </c>
      <c r="B8" s="59" t="s">
        <v>18</v>
      </c>
      <c r="C8" s="52">
        <f>HLOOKUP(C6,[1]Additionalities!C4:W18,15,0)</f>
        <v>0</v>
      </c>
      <c r="D8" s="52">
        <f>HLOOKUP(D6,[1]Additionalities!D4:X18,15,0)</f>
        <v>16.146999999999998</v>
      </c>
      <c r="E8" s="52">
        <f>HLOOKUP(E6,[1]Additionalities!E4:Y18,15,0)</f>
        <v>0.39</v>
      </c>
      <c r="F8" s="52">
        <f>HLOOKUP(F6,[1]Additionalities!F4:Z18,15,0)</f>
        <v>8.33</v>
      </c>
      <c r="G8" s="52">
        <f>HLOOKUP(G6,[1]Additionalities!G4:AA18,15,0)</f>
        <v>30.292100000000001</v>
      </c>
      <c r="H8" s="52">
        <f>HLOOKUP(H6,[1]Additionalities!H4:AB18,15,0)</f>
        <v>7.18</v>
      </c>
      <c r="I8" s="52">
        <f>HLOOKUP(I6,[1]Additionalities!I4:AC18,15,0)</f>
        <v>14.58</v>
      </c>
      <c r="J8" s="52">
        <f>HLOOKUP(J6,[1]Additionalities!J4:AD18,15,0)</f>
        <v>5.36</v>
      </c>
      <c r="K8" s="52">
        <f>HLOOKUP(K6,[1]Additionalities!K4:AE18,15,0)</f>
        <v>4.2300000000000004</v>
      </c>
      <c r="L8" s="52">
        <f>HLOOKUP(L6,[1]Additionalities!L4:AF18,15,0)</f>
        <v>12.29</v>
      </c>
      <c r="M8" s="52">
        <f>HLOOKUP(M6,[1]Additionalities!M4:AG18,15,0)</f>
        <v>12.29</v>
      </c>
      <c r="N8" s="52">
        <f>HLOOKUP(N6,[1]Additionalities!N4:AH18,15,0)</f>
        <v>16.72</v>
      </c>
      <c r="O8" s="52">
        <f>HLOOKUP(O6,[1]Additionalities!O4:AI18,15,0)</f>
        <v>24.11</v>
      </c>
      <c r="P8" s="52">
        <f>HLOOKUP(P6,[1]Additionalities!P4:AJ18,15,0)</f>
        <v>24.11</v>
      </c>
      <c r="Q8" s="52">
        <f>HLOOKUP(Q6,[1]Additionalities!Q4:AK18,15,0)</f>
        <v>80.37</v>
      </c>
      <c r="R8" s="52">
        <f>HLOOKUP(R6,[1]Additionalities!R4:AL18,15,0)</f>
        <v>28.38</v>
      </c>
      <c r="S8" s="52">
        <f>HLOOKUP(S6,[1]Additionalities!S4:AM18,15,0)</f>
        <v>40.379999999999995</v>
      </c>
      <c r="T8" s="52">
        <f>HLOOKUP(T6,[1]Additionalities!T4:AN18,15,0)</f>
        <v>56.01</v>
      </c>
      <c r="U8" s="52">
        <f>HLOOKUP(U6,[1]Additionalities!U4:AO18,15,0)</f>
        <v>34.950000000000003</v>
      </c>
      <c r="V8" s="52">
        <f>HLOOKUP(V6,[1]Additionalities!V4:AP18,15,0)</f>
        <v>34.950000000000003</v>
      </c>
      <c r="W8" s="52">
        <f>HLOOKUP(W6,[1]Additionalities!W4:AQ18,15,0)</f>
        <v>24.560600000000001</v>
      </c>
      <c r="X8" s="71">
        <f t="shared" si="0"/>
        <v>122.64</v>
      </c>
      <c r="Y8" s="71">
        <f t="shared" si="0"/>
        <v>163.52909999999997</v>
      </c>
      <c r="Z8" s="121">
        <f t="shared" si="0"/>
        <v>189.4606</v>
      </c>
    </row>
    <row r="9" spans="1:26" s="139" customFormat="1" ht="25.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4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Har!B10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Har!B11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Har!B12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26" ht="18.75">
      <c r="B13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3" activePane="bottomRight" state="frozen"/>
      <selection pane="bottomRight" activeCell="C11" sqref="C11"/>
      <pageMargins left="0.19685039370078741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5">
    <mergeCell ref="A9:H9"/>
    <mergeCell ref="O5:Q5"/>
    <mergeCell ref="R5:T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X5:Z5"/>
  </mergeCells>
  <pageMargins left="0.19685039370078741" right="0.11811023622047245" top="0.74803149606299213" bottom="0.74803149606299213" header="0.31496062992125984" footer="0.31496062992125984"/>
  <pageSetup paperSize="9" scale="56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.75"/>
  <cols>
    <col min="1" max="1" width="6.7109375" style="87" customWidth="1"/>
    <col min="2" max="2" width="17.140625" style="79" customWidth="1"/>
    <col min="3" max="3" width="11.5703125" style="79" bestFit="1" customWidth="1"/>
    <col min="4" max="4" width="8.85546875" style="79" bestFit="1" customWidth="1"/>
    <col min="5" max="5" width="8" style="79" customWidth="1"/>
    <col min="6" max="6" width="11.5703125" style="79" bestFit="1" customWidth="1"/>
    <col min="7" max="7" width="8.85546875" style="79" bestFit="1" customWidth="1"/>
    <col min="8" max="8" width="7.5703125" style="79" bestFit="1" customWidth="1"/>
    <col min="9" max="9" width="11.5703125" style="79" bestFit="1" customWidth="1"/>
    <col min="10" max="10" width="8.140625" style="79" bestFit="1" customWidth="1"/>
    <col min="11" max="11" width="7.5703125" style="79" bestFit="1" customWidth="1"/>
    <col min="12" max="12" width="11.5703125" style="79" bestFit="1" customWidth="1"/>
    <col min="13" max="13" width="9.5703125" style="79" customWidth="1"/>
    <col min="14" max="14" width="7.5703125" style="79" bestFit="1" customWidth="1"/>
    <col min="15" max="15" width="11" style="79" bestFit="1" customWidth="1"/>
    <col min="16" max="16" width="10.42578125" style="79" customWidth="1"/>
    <col min="17" max="17" width="8.42578125" style="79" bestFit="1" customWidth="1"/>
    <col min="18" max="18" width="10" style="79" customWidth="1"/>
    <col min="19" max="19" width="10.7109375" style="79" customWidth="1"/>
    <col min="20" max="20" width="10" style="79" customWidth="1"/>
    <col min="21" max="21" width="11" style="79" bestFit="1" customWidth="1"/>
    <col min="22" max="23" width="10" style="79" customWidth="1"/>
    <col min="24" max="24" width="11.5703125" style="79" bestFit="1" customWidth="1"/>
    <col min="25" max="25" width="8.42578125" style="79" bestFit="1" customWidth="1"/>
    <col min="26" max="26" width="8.7109375" style="79" bestFit="1" customWidth="1"/>
    <col min="27" max="257" width="9.140625" style="79"/>
    <col min="258" max="258" width="6.7109375" style="79" customWidth="1"/>
    <col min="259" max="259" width="17.140625" style="79" customWidth="1"/>
    <col min="260" max="260" width="8.140625" style="79" customWidth="1"/>
    <col min="261" max="261" width="7.7109375" style="79" customWidth="1"/>
    <col min="262" max="262" width="7.5703125" style="79" bestFit="1" customWidth="1"/>
    <col min="263" max="263" width="8.42578125" style="79" customWidth="1"/>
    <col min="264" max="264" width="7.85546875" style="79" customWidth="1"/>
    <col min="265" max="265" width="7.5703125" style="79" bestFit="1" customWidth="1"/>
    <col min="266" max="266" width="9.28515625" style="79" bestFit="1" customWidth="1"/>
    <col min="267" max="267" width="8.140625" style="79" bestFit="1" customWidth="1"/>
    <col min="268" max="268" width="7.5703125" style="79" bestFit="1" customWidth="1"/>
    <col min="269" max="269" width="9.28515625" style="79" bestFit="1" customWidth="1"/>
    <col min="270" max="270" width="9.5703125" style="79" customWidth="1"/>
    <col min="271" max="271" width="7.5703125" style="79" bestFit="1" customWidth="1"/>
    <col min="272" max="272" width="9.28515625" style="79" bestFit="1" customWidth="1"/>
    <col min="273" max="273" width="10.42578125" style="79" customWidth="1"/>
    <col min="274" max="274" width="8.42578125" style="79" bestFit="1" customWidth="1"/>
    <col min="275" max="275" width="8.42578125" style="79" customWidth="1"/>
    <col min="276" max="276" width="10.7109375" style="79" customWidth="1"/>
    <col min="277" max="277" width="10" style="79" customWidth="1"/>
    <col min="278" max="278" width="9.28515625" style="79" bestFit="1" customWidth="1"/>
    <col min="279" max="279" width="8.42578125" style="79" bestFit="1" customWidth="1"/>
    <col min="280" max="280" width="8.7109375" style="79" bestFit="1" customWidth="1"/>
    <col min="281" max="281" width="9.28515625" style="79" bestFit="1" customWidth="1"/>
    <col min="282" max="282" width="11" style="79" customWidth="1"/>
    <col min="283" max="513" width="9.140625" style="79"/>
    <col min="514" max="514" width="6.7109375" style="79" customWidth="1"/>
    <col min="515" max="515" width="17.140625" style="79" customWidth="1"/>
    <col min="516" max="516" width="8.140625" style="79" customWidth="1"/>
    <col min="517" max="517" width="7.7109375" style="79" customWidth="1"/>
    <col min="518" max="518" width="7.5703125" style="79" bestFit="1" customWidth="1"/>
    <col min="519" max="519" width="8.42578125" style="79" customWidth="1"/>
    <col min="520" max="520" width="7.85546875" style="79" customWidth="1"/>
    <col min="521" max="521" width="7.5703125" style="79" bestFit="1" customWidth="1"/>
    <col min="522" max="522" width="9.28515625" style="79" bestFit="1" customWidth="1"/>
    <col min="523" max="523" width="8.140625" style="79" bestFit="1" customWidth="1"/>
    <col min="524" max="524" width="7.5703125" style="79" bestFit="1" customWidth="1"/>
    <col min="525" max="525" width="9.28515625" style="79" bestFit="1" customWidth="1"/>
    <col min="526" max="526" width="9.5703125" style="79" customWidth="1"/>
    <col min="527" max="527" width="7.5703125" style="79" bestFit="1" customWidth="1"/>
    <col min="528" max="528" width="9.28515625" style="79" bestFit="1" customWidth="1"/>
    <col min="529" max="529" width="10.42578125" style="79" customWidth="1"/>
    <col min="530" max="530" width="8.42578125" style="79" bestFit="1" customWidth="1"/>
    <col min="531" max="531" width="8.42578125" style="79" customWidth="1"/>
    <col min="532" max="532" width="10.7109375" style="79" customWidth="1"/>
    <col min="533" max="533" width="10" style="79" customWidth="1"/>
    <col min="534" max="534" width="9.28515625" style="79" bestFit="1" customWidth="1"/>
    <col min="535" max="535" width="8.42578125" style="79" bestFit="1" customWidth="1"/>
    <col min="536" max="536" width="8.7109375" style="79" bestFit="1" customWidth="1"/>
    <col min="537" max="537" width="9.28515625" style="79" bestFit="1" customWidth="1"/>
    <col min="538" max="538" width="11" style="79" customWidth="1"/>
    <col min="539" max="769" width="9.140625" style="79"/>
    <col min="770" max="770" width="6.7109375" style="79" customWidth="1"/>
    <col min="771" max="771" width="17.140625" style="79" customWidth="1"/>
    <col min="772" max="772" width="8.140625" style="79" customWidth="1"/>
    <col min="773" max="773" width="7.7109375" style="79" customWidth="1"/>
    <col min="774" max="774" width="7.5703125" style="79" bestFit="1" customWidth="1"/>
    <col min="775" max="775" width="8.42578125" style="79" customWidth="1"/>
    <col min="776" max="776" width="7.85546875" style="79" customWidth="1"/>
    <col min="777" max="777" width="7.5703125" style="79" bestFit="1" customWidth="1"/>
    <col min="778" max="778" width="9.28515625" style="79" bestFit="1" customWidth="1"/>
    <col min="779" max="779" width="8.140625" style="79" bestFit="1" customWidth="1"/>
    <col min="780" max="780" width="7.5703125" style="79" bestFit="1" customWidth="1"/>
    <col min="781" max="781" width="9.28515625" style="79" bestFit="1" customWidth="1"/>
    <col min="782" max="782" width="9.5703125" style="79" customWidth="1"/>
    <col min="783" max="783" width="7.5703125" style="79" bestFit="1" customWidth="1"/>
    <col min="784" max="784" width="9.28515625" style="79" bestFit="1" customWidth="1"/>
    <col min="785" max="785" width="10.42578125" style="79" customWidth="1"/>
    <col min="786" max="786" width="8.42578125" style="79" bestFit="1" customWidth="1"/>
    <col min="787" max="787" width="8.42578125" style="79" customWidth="1"/>
    <col min="788" max="788" width="10.7109375" style="79" customWidth="1"/>
    <col min="789" max="789" width="10" style="79" customWidth="1"/>
    <col min="790" max="790" width="9.28515625" style="79" bestFit="1" customWidth="1"/>
    <col min="791" max="791" width="8.42578125" style="79" bestFit="1" customWidth="1"/>
    <col min="792" max="792" width="8.7109375" style="79" bestFit="1" customWidth="1"/>
    <col min="793" max="793" width="9.28515625" style="79" bestFit="1" customWidth="1"/>
    <col min="794" max="794" width="11" style="79" customWidth="1"/>
    <col min="795" max="1025" width="9.140625" style="79"/>
    <col min="1026" max="1026" width="6.7109375" style="79" customWidth="1"/>
    <col min="1027" max="1027" width="17.140625" style="79" customWidth="1"/>
    <col min="1028" max="1028" width="8.140625" style="79" customWidth="1"/>
    <col min="1029" max="1029" width="7.7109375" style="79" customWidth="1"/>
    <col min="1030" max="1030" width="7.5703125" style="79" bestFit="1" customWidth="1"/>
    <col min="1031" max="1031" width="8.42578125" style="79" customWidth="1"/>
    <col min="1032" max="1032" width="7.85546875" style="79" customWidth="1"/>
    <col min="1033" max="1033" width="7.5703125" style="79" bestFit="1" customWidth="1"/>
    <col min="1034" max="1034" width="9.28515625" style="79" bestFit="1" customWidth="1"/>
    <col min="1035" max="1035" width="8.140625" style="79" bestFit="1" customWidth="1"/>
    <col min="1036" max="1036" width="7.5703125" style="79" bestFit="1" customWidth="1"/>
    <col min="1037" max="1037" width="9.28515625" style="79" bestFit="1" customWidth="1"/>
    <col min="1038" max="1038" width="9.5703125" style="79" customWidth="1"/>
    <col min="1039" max="1039" width="7.5703125" style="79" bestFit="1" customWidth="1"/>
    <col min="1040" max="1040" width="9.28515625" style="79" bestFit="1" customWidth="1"/>
    <col min="1041" max="1041" width="10.42578125" style="79" customWidth="1"/>
    <col min="1042" max="1042" width="8.42578125" style="79" bestFit="1" customWidth="1"/>
    <col min="1043" max="1043" width="8.42578125" style="79" customWidth="1"/>
    <col min="1044" max="1044" width="10.7109375" style="79" customWidth="1"/>
    <col min="1045" max="1045" width="10" style="79" customWidth="1"/>
    <col min="1046" max="1046" width="9.28515625" style="79" bestFit="1" customWidth="1"/>
    <col min="1047" max="1047" width="8.42578125" style="79" bestFit="1" customWidth="1"/>
    <col min="1048" max="1048" width="8.7109375" style="79" bestFit="1" customWidth="1"/>
    <col min="1049" max="1049" width="9.28515625" style="79" bestFit="1" customWidth="1"/>
    <col min="1050" max="1050" width="11" style="79" customWidth="1"/>
    <col min="1051" max="1281" width="9.140625" style="79"/>
    <col min="1282" max="1282" width="6.7109375" style="79" customWidth="1"/>
    <col min="1283" max="1283" width="17.140625" style="79" customWidth="1"/>
    <col min="1284" max="1284" width="8.140625" style="79" customWidth="1"/>
    <col min="1285" max="1285" width="7.7109375" style="79" customWidth="1"/>
    <col min="1286" max="1286" width="7.5703125" style="79" bestFit="1" customWidth="1"/>
    <col min="1287" max="1287" width="8.42578125" style="79" customWidth="1"/>
    <col min="1288" max="1288" width="7.85546875" style="79" customWidth="1"/>
    <col min="1289" max="1289" width="7.5703125" style="79" bestFit="1" customWidth="1"/>
    <col min="1290" max="1290" width="9.28515625" style="79" bestFit="1" customWidth="1"/>
    <col min="1291" max="1291" width="8.140625" style="79" bestFit="1" customWidth="1"/>
    <col min="1292" max="1292" width="7.5703125" style="79" bestFit="1" customWidth="1"/>
    <col min="1293" max="1293" width="9.28515625" style="79" bestFit="1" customWidth="1"/>
    <col min="1294" max="1294" width="9.5703125" style="79" customWidth="1"/>
    <col min="1295" max="1295" width="7.5703125" style="79" bestFit="1" customWidth="1"/>
    <col min="1296" max="1296" width="9.28515625" style="79" bestFit="1" customWidth="1"/>
    <col min="1297" max="1297" width="10.42578125" style="79" customWidth="1"/>
    <col min="1298" max="1298" width="8.42578125" style="79" bestFit="1" customWidth="1"/>
    <col min="1299" max="1299" width="8.42578125" style="79" customWidth="1"/>
    <col min="1300" max="1300" width="10.7109375" style="79" customWidth="1"/>
    <col min="1301" max="1301" width="10" style="79" customWidth="1"/>
    <col min="1302" max="1302" width="9.28515625" style="79" bestFit="1" customWidth="1"/>
    <col min="1303" max="1303" width="8.42578125" style="79" bestFit="1" customWidth="1"/>
    <col min="1304" max="1304" width="8.7109375" style="79" bestFit="1" customWidth="1"/>
    <col min="1305" max="1305" width="9.28515625" style="79" bestFit="1" customWidth="1"/>
    <col min="1306" max="1306" width="11" style="79" customWidth="1"/>
    <col min="1307" max="1537" width="9.140625" style="79"/>
    <col min="1538" max="1538" width="6.7109375" style="79" customWidth="1"/>
    <col min="1539" max="1539" width="17.140625" style="79" customWidth="1"/>
    <col min="1540" max="1540" width="8.140625" style="79" customWidth="1"/>
    <col min="1541" max="1541" width="7.7109375" style="79" customWidth="1"/>
    <col min="1542" max="1542" width="7.5703125" style="79" bestFit="1" customWidth="1"/>
    <col min="1543" max="1543" width="8.42578125" style="79" customWidth="1"/>
    <col min="1544" max="1544" width="7.85546875" style="79" customWidth="1"/>
    <col min="1545" max="1545" width="7.5703125" style="79" bestFit="1" customWidth="1"/>
    <col min="1546" max="1546" width="9.28515625" style="79" bestFit="1" customWidth="1"/>
    <col min="1547" max="1547" width="8.140625" style="79" bestFit="1" customWidth="1"/>
    <col min="1548" max="1548" width="7.5703125" style="79" bestFit="1" customWidth="1"/>
    <col min="1549" max="1549" width="9.28515625" style="79" bestFit="1" customWidth="1"/>
    <col min="1550" max="1550" width="9.5703125" style="79" customWidth="1"/>
    <col min="1551" max="1551" width="7.5703125" style="79" bestFit="1" customWidth="1"/>
    <col min="1552" max="1552" width="9.28515625" style="79" bestFit="1" customWidth="1"/>
    <col min="1553" max="1553" width="10.42578125" style="79" customWidth="1"/>
    <col min="1554" max="1554" width="8.42578125" style="79" bestFit="1" customWidth="1"/>
    <col min="1555" max="1555" width="8.42578125" style="79" customWidth="1"/>
    <col min="1556" max="1556" width="10.7109375" style="79" customWidth="1"/>
    <col min="1557" max="1557" width="10" style="79" customWidth="1"/>
    <col min="1558" max="1558" width="9.28515625" style="79" bestFit="1" customWidth="1"/>
    <col min="1559" max="1559" width="8.42578125" style="79" bestFit="1" customWidth="1"/>
    <col min="1560" max="1560" width="8.7109375" style="79" bestFit="1" customWidth="1"/>
    <col min="1561" max="1561" width="9.28515625" style="79" bestFit="1" customWidth="1"/>
    <col min="1562" max="1562" width="11" style="79" customWidth="1"/>
    <col min="1563" max="1793" width="9.140625" style="79"/>
    <col min="1794" max="1794" width="6.7109375" style="79" customWidth="1"/>
    <col min="1795" max="1795" width="17.140625" style="79" customWidth="1"/>
    <col min="1796" max="1796" width="8.140625" style="79" customWidth="1"/>
    <col min="1797" max="1797" width="7.7109375" style="79" customWidth="1"/>
    <col min="1798" max="1798" width="7.5703125" style="79" bestFit="1" customWidth="1"/>
    <col min="1799" max="1799" width="8.42578125" style="79" customWidth="1"/>
    <col min="1800" max="1800" width="7.85546875" style="79" customWidth="1"/>
    <col min="1801" max="1801" width="7.5703125" style="79" bestFit="1" customWidth="1"/>
    <col min="1802" max="1802" width="9.28515625" style="79" bestFit="1" customWidth="1"/>
    <col min="1803" max="1803" width="8.140625" style="79" bestFit="1" customWidth="1"/>
    <col min="1804" max="1804" width="7.5703125" style="79" bestFit="1" customWidth="1"/>
    <col min="1805" max="1805" width="9.28515625" style="79" bestFit="1" customWidth="1"/>
    <col min="1806" max="1806" width="9.5703125" style="79" customWidth="1"/>
    <col min="1807" max="1807" width="7.5703125" style="79" bestFit="1" customWidth="1"/>
    <col min="1808" max="1808" width="9.28515625" style="79" bestFit="1" customWidth="1"/>
    <col min="1809" max="1809" width="10.42578125" style="79" customWidth="1"/>
    <col min="1810" max="1810" width="8.42578125" style="79" bestFit="1" customWidth="1"/>
    <col min="1811" max="1811" width="8.42578125" style="79" customWidth="1"/>
    <col min="1812" max="1812" width="10.7109375" style="79" customWidth="1"/>
    <col min="1813" max="1813" width="10" style="79" customWidth="1"/>
    <col min="1814" max="1814" width="9.28515625" style="79" bestFit="1" customWidth="1"/>
    <col min="1815" max="1815" width="8.42578125" style="79" bestFit="1" customWidth="1"/>
    <col min="1816" max="1816" width="8.7109375" style="79" bestFit="1" customWidth="1"/>
    <col min="1817" max="1817" width="9.28515625" style="79" bestFit="1" customWidth="1"/>
    <col min="1818" max="1818" width="11" style="79" customWidth="1"/>
    <col min="1819" max="2049" width="9.140625" style="79"/>
    <col min="2050" max="2050" width="6.7109375" style="79" customWidth="1"/>
    <col min="2051" max="2051" width="17.140625" style="79" customWidth="1"/>
    <col min="2052" max="2052" width="8.140625" style="79" customWidth="1"/>
    <col min="2053" max="2053" width="7.7109375" style="79" customWidth="1"/>
    <col min="2054" max="2054" width="7.5703125" style="79" bestFit="1" customWidth="1"/>
    <col min="2055" max="2055" width="8.42578125" style="79" customWidth="1"/>
    <col min="2056" max="2056" width="7.85546875" style="79" customWidth="1"/>
    <col min="2057" max="2057" width="7.5703125" style="79" bestFit="1" customWidth="1"/>
    <col min="2058" max="2058" width="9.28515625" style="79" bestFit="1" customWidth="1"/>
    <col min="2059" max="2059" width="8.140625" style="79" bestFit="1" customWidth="1"/>
    <col min="2060" max="2060" width="7.5703125" style="79" bestFit="1" customWidth="1"/>
    <col min="2061" max="2061" width="9.28515625" style="79" bestFit="1" customWidth="1"/>
    <col min="2062" max="2062" width="9.5703125" style="79" customWidth="1"/>
    <col min="2063" max="2063" width="7.5703125" style="79" bestFit="1" customWidth="1"/>
    <col min="2064" max="2064" width="9.28515625" style="79" bestFit="1" customWidth="1"/>
    <col min="2065" max="2065" width="10.42578125" style="79" customWidth="1"/>
    <col min="2066" max="2066" width="8.42578125" style="79" bestFit="1" customWidth="1"/>
    <col min="2067" max="2067" width="8.42578125" style="79" customWidth="1"/>
    <col min="2068" max="2068" width="10.7109375" style="79" customWidth="1"/>
    <col min="2069" max="2069" width="10" style="79" customWidth="1"/>
    <col min="2070" max="2070" width="9.28515625" style="79" bestFit="1" customWidth="1"/>
    <col min="2071" max="2071" width="8.42578125" style="79" bestFit="1" customWidth="1"/>
    <col min="2072" max="2072" width="8.7109375" style="79" bestFit="1" customWidth="1"/>
    <col min="2073" max="2073" width="9.28515625" style="79" bestFit="1" customWidth="1"/>
    <col min="2074" max="2074" width="11" style="79" customWidth="1"/>
    <col min="2075" max="2305" width="9.140625" style="79"/>
    <col min="2306" max="2306" width="6.7109375" style="79" customWidth="1"/>
    <col min="2307" max="2307" width="17.140625" style="79" customWidth="1"/>
    <col min="2308" max="2308" width="8.140625" style="79" customWidth="1"/>
    <col min="2309" max="2309" width="7.7109375" style="79" customWidth="1"/>
    <col min="2310" max="2310" width="7.5703125" style="79" bestFit="1" customWidth="1"/>
    <col min="2311" max="2311" width="8.42578125" style="79" customWidth="1"/>
    <col min="2312" max="2312" width="7.85546875" style="79" customWidth="1"/>
    <col min="2313" max="2313" width="7.5703125" style="79" bestFit="1" customWidth="1"/>
    <col min="2314" max="2314" width="9.28515625" style="79" bestFit="1" customWidth="1"/>
    <col min="2315" max="2315" width="8.140625" style="79" bestFit="1" customWidth="1"/>
    <col min="2316" max="2316" width="7.5703125" style="79" bestFit="1" customWidth="1"/>
    <col min="2317" max="2317" width="9.28515625" style="79" bestFit="1" customWidth="1"/>
    <col min="2318" max="2318" width="9.5703125" style="79" customWidth="1"/>
    <col min="2319" max="2319" width="7.5703125" style="79" bestFit="1" customWidth="1"/>
    <col min="2320" max="2320" width="9.28515625" style="79" bestFit="1" customWidth="1"/>
    <col min="2321" max="2321" width="10.42578125" style="79" customWidth="1"/>
    <col min="2322" max="2322" width="8.42578125" style="79" bestFit="1" customWidth="1"/>
    <col min="2323" max="2323" width="8.42578125" style="79" customWidth="1"/>
    <col min="2324" max="2324" width="10.7109375" style="79" customWidth="1"/>
    <col min="2325" max="2325" width="10" style="79" customWidth="1"/>
    <col min="2326" max="2326" width="9.28515625" style="79" bestFit="1" customWidth="1"/>
    <col min="2327" max="2327" width="8.42578125" style="79" bestFit="1" customWidth="1"/>
    <col min="2328" max="2328" width="8.7109375" style="79" bestFit="1" customWidth="1"/>
    <col min="2329" max="2329" width="9.28515625" style="79" bestFit="1" customWidth="1"/>
    <col min="2330" max="2330" width="11" style="79" customWidth="1"/>
    <col min="2331" max="2561" width="9.140625" style="79"/>
    <col min="2562" max="2562" width="6.7109375" style="79" customWidth="1"/>
    <col min="2563" max="2563" width="17.140625" style="79" customWidth="1"/>
    <col min="2564" max="2564" width="8.140625" style="79" customWidth="1"/>
    <col min="2565" max="2565" width="7.7109375" style="79" customWidth="1"/>
    <col min="2566" max="2566" width="7.5703125" style="79" bestFit="1" customWidth="1"/>
    <col min="2567" max="2567" width="8.42578125" style="79" customWidth="1"/>
    <col min="2568" max="2568" width="7.85546875" style="79" customWidth="1"/>
    <col min="2569" max="2569" width="7.5703125" style="79" bestFit="1" customWidth="1"/>
    <col min="2570" max="2570" width="9.28515625" style="79" bestFit="1" customWidth="1"/>
    <col min="2571" max="2571" width="8.140625" style="79" bestFit="1" customWidth="1"/>
    <col min="2572" max="2572" width="7.5703125" style="79" bestFit="1" customWidth="1"/>
    <col min="2573" max="2573" width="9.28515625" style="79" bestFit="1" customWidth="1"/>
    <col min="2574" max="2574" width="9.5703125" style="79" customWidth="1"/>
    <col min="2575" max="2575" width="7.5703125" style="79" bestFit="1" customWidth="1"/>
    <col min="2576" max="2576" width="9.28515625" style="79" bestFit="1" customWidth="1"/>
    <col min="2577" max="2577" width="10.42578125" style="79" customWidth="1"/>
    <col min="2578" max="2578" width="8.42578125" style="79" bestFit="1" customWidth="1"/>
    <col min="2579" max="2579" width="8.42578125" style="79" customWidth="1"/>
    <col min="2580" max="2580" width="10.7109375" style="79" customWidth="1"/>
    <col min="2581" max="2581" width="10" style="79" customWidth="1"/>
    <col min="2582" max="2582" width="9.28515625" style="79" bestFit="1" customWidth="1"/>
    <col min="2583" max="2583" width="8.42578125" style="79" bestFit="1" customWidth="1"/>
    <col min="2584" max="2584" width="8.7109375" style="79" bestFit="1" customWidth="1"/>
    <col min="2585" max="2585" width="9.28515625" style="79" bestFit="1" customWidth="1"/>
    <col min="2586" max="2586" width="11" style="79" customWidth="1"/>
    <col min="2587" max="2817" width="9.140625" style="79"/>
    <col min="2818" max="2818" width="6.7109375" style="79" customWidth="1"/>
    <col min="2819" max="2819" width="17.140625" style="79" customWidth="1"/>
    <col min="2820" max="2820" width="8.140625" style="79" customWidth="1"/>
    <col min="2821" max="2821" width="7.7109375" style="79" customWidth="1"/>
    <col min="2822" max="2822" width="7.5703125" style="79" bestFit="1" customWidth="1"/>
    <col min="2823" max="2823" width="8.42578125" style="79" customWidth="1"/>
    <col min="2824" max="2824" width="7.85546875" style="79" customWidth="1"/>
    <col min="2825" max="2825" width="7.5703125" style="79" bestFit="1" customWidth="1"/>
    <col min="2826" max="2826" width="9.28515625" style="79" bestFit="1" customWidth="1"/>
    <col min="2827" max="2827" width="8.140625" style="79" bestFit="1" customWidth="1"/>
    <col min="2828" max="2828" width="7.5703125" style="79" bestFit="1" customWidth="1"/>
    <col min="2829" max="2829" width="9.28515625" style="79" bestFit="1" customWidth="1"/>
    <col min="2830" max="2830" width="9.5703125" style="79" customWidth="1"/>
    <col min="2831" max="2831" width="7.5703125" style="79" bestFit="1" customWidth="1"/>
    <col min="2832" max="2832" width="9.28515625" style="79" bestFit="1" customWidth="1"/>
    <col min="2833" max="2833" width="10.42578125" style="79" customWidth="1"/>
    <col min="2834" max="2834" width="8.42578125" style="79" bestFit="1" customWidth="1"/>
    <col min="2835" max="2835" width="8.42578125" style="79" customWidth="1"/>
    <col min="2836" max="2836" width="10.7109375" style="79" customWidth="1"/>
    <col min="2837" max="2837" width="10" style="79" customWidth="1"/>
    <col min="2838" max="2838" width="9.28515625" style="79" bestFit="1" customWidth="1"/>
    <col min="2839" max="2839" width="8.42578125" style="79" bestFit="1" customWidth="1"/>
    <col min="2840" max="2840" width="8.7109375" style="79" bestFit="1" customWidth="1"/>
    <col min="2841" max="2841" width="9.28515625" style="79" bestFit="1" customWidth="1"/>
    <col min="2842" max="2842" width="11" style="79" customWidth="1"/>
    <col min="2843" max="3073" width="9.140625" style="79"/>
    <col min="3074" max="3074" width="6.7109375" style="79" customWidth="1"/>
    <col min="3075" max="3075" width="17.140625" style="79" customWidth="1"/>
    <col min="3076" max="3076" width="8.140625" style="79" customWidth="1"/>
    <col min="3077" max="3077" width="7.7109375" style="79" customWidth="1"/>
    <col min="3078" max="3078" width="7.5703125" style="79" bestFit="1" customWidth="1"/>
    <col min="3079" max="3079" width="8.42578125" style="79" customWidth="1"/>
    <col min="3080" max="3080" width="7.85546875" style="79" customWidth="1"/>
    <col min="3081" max="3081" width="7.5703125" style="79" bestFit="1" customWidth="1"/>
    <col min="3082" max="3082" width="9.28515625" style="79" bestFit="1" customWidth="1"/>
    <col min="3083" max="3083" width="8.140625" style="79" bestFit="1" customWidth="1"/>
    <col min="3084" max="3084" width="7.5703125" style="79" bestFit="1" customWidth="1"/>
    <col min="3085" max="3085" width="9.28515625" style="79" bestFit="1" customWidth="1"/>
    <col min="3086" max="3086" width="9.5703125" style="79" customWidth="1"/>
    <col min="3087" max="3087" width="7.5703125" style="79" bestFit="1" customWidth="1"/>
    <col min="3088" max="3088" width="9.28515625" style="79" bestFit="1" customWidth="1"/>
    <col min="3089" max="3089" width="10.42578125" style="79" customWidth="1"/>
    <col min="3090" max="3090" width="8.42578125" style="79" bestFit="1" customWidth="1"/>
    <col min="3091" max="3091" width="8.42578125" style="79" customWidth="1"/>
    <col min="3092" max="3092" width="10.7109375" style="79" customWidth="1"/>
    <col min="3093" max="3093" width="10" style="79" customWidth="1"/>
    <col min="3094" max="3094" width="9.28515625" style="79" bestFit="1" customWidth="1"/>
    <col min="3095" max="3095" width="8.42578125" style="79" bestFit="1" customWidth="1"/>
    <col min="3096" max="3096" width="8.7109375" style="79" bestFit="1" customWidth="1"/>
    <col min="3097" max="3097" width="9.28515625" style="79" bestFit="1" customWidth="1"/>
    <col min="3098" max="3098" width="11" style="79" customWidth="1"/>
    <col min="3099" max="3329" width="9.140625" style="79"/>
    <col min="3330" max="3330" width="6.7109375" style="79" customWidth="1"/>
    <col min="3331" max="3331" width="17.140625" style="79" customWidth="1"/>
    <col min="3332" max="3332" width="8.140625" style="79" customWidth="1"/>
    <col min="3333" max="3333" width="7.7109375" style="79" customWidth="1"/>
    <col min="3334" max="3334" width="7.5703125" style="79" bestFit="1" customWidth="1"/>
    <col min="3335" max="3335" width="8.42578125" style="79" customWidth="1"/>
    <col min="3336" max="3336" width="7.85546875" style="79" customWidth="1"/>
    <col min="3337" max="3337" width="7.5703125" style="79" bestFit="1" customWidth="1"/>
    <col min="3338" max="3338" width="9.28515625" style="79" bestFit="1" customWidth="1"/>
    <col min="3339" max="3339" width="8.140625" style="79" bestFit="1" customWidth="1"/>
    <col min="3340" max="3340" width="7.5703125" style="79" bestFit="1" customWidth="1"/>
    <col min="3341" max="3341" width="9.28515625" style="79" bestFit="1" customWidth="1"/>
    <col min="3342" max="3342" width="9.5703125" style="79" customWidth="1"/>
    <col min="3343" max="3343" width="7.5703125" style="79" bestFit="1" customWidth="1"/>
    <col min="3344" max="3344" width="9.28515625" style="79" bestFit="1" customWidth="1"/>
    <col min="3345" max="3345" width="10.42578125" style="79" customWidth="1"/>
    <col min="3346" max="3346" width="8.42578125" style="79" bestFit="1" customWidth="1"/>
    <col min="3347" max="3347" width="8.42578125" style="79" customWidth="1"/>
    <col min="3348" max="3348" width="10.7109375" style="79" customWidth="1"/>
    <col min="3349" max="3349" width="10" style="79" customWidth="1"/>
    <col min="3350" max="3350" width="9.28515625" style="79" bestFit="1" customWidth="1"/>
    <col min="3351" max="3351" width="8.42578125" style="79" bestFit="1" customWidth="1"/>
    <col min="3352" max="3352" width="8.7109375" style="79" bestFit="1" customWidth="1"/>
    <col min="3353" max="3353" width="9.28515625" style="79" bestFit="1" customWidth="1"/>
    <col min="3354" max="3354" width="11" style="79" customWidth="1"/>
    <col min="3355" max="3585" width="9.140625" style="79"/>
    <col min="3586" max="3586" width="6.7109375" style="79" customWidth="1"/>
    <col min="3587" max="3587" width="17.140625" style="79" customWidth="1"/>
    <col min="3588" max="3588" width="8.140625" style="79" customWidth="1"/>
    <col min="3589" max="3589" width="7.7109375" style="79" customWidth="1"/>
    <col min="3590" max="3590" width="7.5703125" style="79" bestFit="1" customWidth="1"/>
    <col min="3591" max="3591" width="8.42578125" style="79" customWidth="1"/>
    <col min="3592" max="3592" width="7.85546875" style="79" customWidth="1"/>
    <col min="3593" max="3593" width="7.5703125" style="79" bestFit="1" customWidth="1"/>
    <col min="3594" max="3594" width="9.28515625" style="79" bestFit="1" customWidth="1"/>
    <col min="3595" max="3595" width="8.140625" style="79" bestFit="1" customWidth="1"/>
    <col min="3596" max="3596" width="7.5703125" style="79" bestFit="1" customWidth="1"/>
    <col min="3597" max="3597" width="9.28515625" style="79" bestFit="1" customWidth="1"/>
    <col min="3598" max="3598" width="9.5703125" style="79" customWidth="1"/>
    <col min="3599" max="3599" width="7.5703125" style="79" bestFit="1" customWidth="1"/>
    <col min="3600" max="3600" width="9.28515625" style="79" bestFit="1" customWidth="1"/>
    <col min="3601" max="3601" width="10.42578125" style="79" customWidth="1"/>
    <col min="3602" max="3602" width="8.42578125" style="79" bestFit="1" customWidth="1"/>
    <col min="3603" max="3603" width="8.42578125" style="79" customWidth="1"/>
    <col min="3604" max="3604" width="10.7109375" style="79" customWidth="1"/>
    <col min="3605" max="3605" width="10" style="79" customWidth="1"/>
    <col min="3606" max="3606" width="9.28515625" style="79" bestFit="1" customWidth="1"/>
    <col min="3607" max="3607" width="8.42578125" style="79" bestFit="1" customWidth="1"/>
    <col min="3608" max="3608" width="8.7109375" style="79" bestFit="1" customWidth="1"/>
    <col min="3609" max="3609" width="9.28515625" style="79" bestFit="1" customWidth="1"/>
    <col min="3610" max="3610" width="11" style="79" customWidth="1"/>
    <col min="3611" max="3841" width="9.140625" style="79"/>
    <col min="3842" max="3842" width="6.7109375" style="79" customWidth="1"/>
    <col min="3843" max="3843" width="17.140625" style="79" customWidth="1"/>
    <col min="3844" max="3844" width="8.140625" style="79" customWidth="1"/>
    <col min="3845" max="3845" width="7.7109375" style="79" customWidth="1"/>
    <col min="3846" max="3846" width="7.5703125" style="79" bestFit="1" customWidth="1"/>
    <col min="3847" max="3847" width="8.42578125" style="79" customWidth="1"/>
    <col min="3848" max="3848" width="7.85546875" style="79" customWidth="1"/>
    <col min="3849" max="3849" width="7.5703125" style="79" bestFit="1" customWidth="1"/>
    <col min="3850" max="3850" width="9.28515625" style="79" bestFit="1" customWidth="1"/>
    <col min="3851" max="3851" width="8.140625" style="79" bestFit="1" customWidth="1"/>
    <col min="3852" max="3852" width="7.5703125" style="79" bestFit="1" customWidth="1"/>
    <col min="3853" max="3853" width="9.28515625" style="79" bestFit="1" customWidth="1"/>
    <col min="3854" max="3854" width="9.5703125" style="79" customWidth="1"/>
    <col min="3855" max="3855" width="7.5703125" style="79" bestFit="1" customWidth="1"/>
    <col min="3856" max="3856" width="9.28515625" style="79" bestFit="1" customWidth="1"/>
    <col min="3857" max="3857" width="10.42578125" style="79" customWidth="1"/>
    <col min="3858" max="3858" width="8.42578125" style="79" bestFit="1" customWidth="1"/>
    <col min="3859" max="3859" width="8.42578125" style="79" customWidth="1"/>
    <col min="3860" max="3860" width="10.7109375" style="79" customWidth="1"/>
    <col min="3861" max="3861" width="10" style="79" customWidth="1"/>
    <col min="3862" max="3862" width="9.28515625" style="79" bestFit="1" customWidth="1"/>
    <col min="3863" max="3863" width="8.42578125" style="79" bestFit="1" customWidth="1"/>
    <col min="3864" max="3864" width="8.7109375" style="79" bestFit="1" customWidth="1"/>
    <col min="3865" max="3865" width="9.28515625" style="79" bestFit="1" customWidth="1"/>
    <col min="3866" max="3866" width="11" style="79" customWidth="1"/>
    <col min="3867" max="4097" width="9.140625" style="79"/>
    <col min="4098" max="4098" width="6.7109375" style="79" customWidth="1"/>
    <col min="4099" max="4099" width="17.140625" style="79" customWidth="1"/>
    <col min="4100" max="4100" width="8.140625" style="79" customWidth="1"/>
    <col min="4101" max="4101" width="7.7109375" style="79" customWidth="1"/>
    <col min="4102" max="4102" width="7.5703125" style="79" bestFit="1" customWidth="1"/>
    <col min="4103" max="4103" width="8.42578125" style="79" customWidth="1"/>
    <col min="4104" max="4104" width="7.85546875" style="79" customWidth="1"/>
    <col min="4105" max="4105" width="7.5703125" style="79" bestFit="1" customWidth="1"/>
    <col min="4106" max="4106" width="9.28515625" style="79" bestFit="1" customWidth="1"/>
    <col min="4107" max="4107" width="8.140625" style="79" bestFit="1" customWidth="1"/>
    <col min="4108" max="4108" width="7.5703125" style="79" bestFit="1" customWidth="1"/>
    <col min="4109" max="4109" width="9.28515625" style="79" bestFit="1" customWidth="1"/>
    <col min="4110" max="4110" width="9.5703125" style="79" customWidth="1"/>
    <col min="4111" max="4111" width="7.5703125" style="79" bestFit="1" customWidth="1"/>
    <col min="4112" max="4112" width="9.28515625" style="79" bestFit="1" customWidth="1"/>
    <col min="4113" max="4113" width="10.42578125" style="79" customWidth="1"/>
    <col min="4114" max="4114" width="8.42578125" style="79" bestFit="1" customWidth="1"/>
    <col min="4115" max="4115" width="8.42578125" style="79" customWidth="1"/>
    <col min="4116" max="4116" width="10.7109375" style="79" customWidth="1"/>
    <col min="4117" max="4117" width="10" style="79" customWidth="1"/>
    <col min="4118" max="4118" width="9.28515625" style="79" bestFit="1" customWidth="1"/>
    <col min="4119" max="4119" width="8.42578125" style="79" bestFit="1" customWidth="1"/>
    <col min="4120" max="4120" width="8.7109375" style="79" bestFit="1" customWidth="1"/>
    <col min="4121" max="4121" width="9.28515625" style="79" bestFit="1" customWidth="1"/>
    <col min="4122" max="4122" width="11" style="79" customWidth="1"/>
    <col min="4123" max="4353" width="9.140625" style="79"/>
    <col min="4354" max="4354" width="6.7109375" style="79" customWidth="1"/>
    <col min="4355" max="4355" width="17.140625" style="79" customWidth="1"/>
    <col min="4356" max="4356" width="8.140625" style="79" customWidth="1"/>
    <col min="4357" max="4357" width="7.7109375" style="79" customWidth="1"/>
    <col min="4358" max="4358" width="7.5703125" style="79" bestFit="1" customWidth="1"/>
    <col min="4359" max="4359" width="8.42578125" style="79" customWidth="1"/>
    <col min="4360" max="4360" width="7.85546875" style="79" customWidth="1"/>
    <col min="4361" max="4361" width="7.5703125" style="79" bestFit="1" customWidth="1"/>
    <col min="4362" max="4362" width="9.28515625" style="79" bestFit="1" customWidth="1"/>
    <col min="4363" max="4363" width="8.140625" style="79" bestFit="1" customWidth="1"/>
    <col min="4364" max="4364" width="7.5703125" style="79" bestFit="1" customWidth="1"/>
    <col min="4365" max="4365" width="9.28515625" style="79" bestFit="1" customWidth="1"/>
    <col min="4366" max="4366" width="9.5703125" style="79" customWidth="1"/>
    <col min="4367" max="4367" width="7.5703125" style="79" bestFit="1" customWidth="1"/>
    <col min="4368" max="4368" width="9.28515625" style="79" bestFit="1" customWidth="1"/>
    <col min="4369" max="4369" width="10.42578125" style="79" customWidth="1"/>
    <col min="4370" max="4370" width="8.42578125" style="79" bestFit="1" customWidth="1"/>
    <col min="4371" max="4371" width="8.42578125" style="79" customWidth="1"/>
    <col min="4372" max="4372" width="10.7109375" style="79" customWidth="1"/>
    <col min="4373" max="4373" width="10" style="79" customWidth="1"/>
    <col min="4374" max="4374" width="9.28515625" style="79" bestFit="1" customWidth="1"/>
    <col min="4375" max="4375" width="8.42578125" style="79" bestFit="1" customWidth="1"/>
    <col min="4376" max="4376" width="8.7109375" style="79" bestFit="1" customWidth="1"/>
    <col min="4377" max="4377" width="9.28515625" style="79" bestFit="1" customWidth="1"/>
    <col min="4378" max="4378" width="11" style="79" customWidth="1"/>
    <col min="4379" max="4609" width="9.140625" style="79"/>
    <col min="4610" max="4610" width="6.7109375" style="79" customWidth="1"/>
    <col min="4611" max="4611" width="17.140625" style="79" customWidth="1"/>
    <col min="4612" max="4612" width="8.140625" style="79" customWidth="1"/>
    <col min="4613" max="4613" width="7.7109375" style="79" customWidth="1"/>
    <col min="4614" max="4614" width="7.5703125" style="79" bestFit="1" customWidth="1"/>
    <col min="4615" max="4615" width="8.42578125" style="79" customWidth="1"/>
    <col min="4616" max="4616" width="7.85546875" style="79" customWidth="1"/>
    <col min="4617" max="4617" width="7.5703125" style="79" bestFit="1" customWidth="1"/>
    <col min="4618" max="4618" width="9.28515625" style="79" bestFit="1" customWidth="1"/>
    <col min="4619" max="4619" width="8.140625" style="79" bestFit="1" customWidth="1"/>
    <col min="4620" max="4620" width="7.5703125" style="79" bestFit="1" customWidth="1"/>
    <col min="4621" max="4621" width="9.28515625" style="79" bestFit="1" customWidth="1"/>
    <col min="4622" max="4622" width="9.5703125" style="79" customWidth="1"/>
    <col min="4623" max="4623" width="7.5703125" style="79" bestFit="1" customWidth="1"/>
    <col min="4624" max="4624" width="9.28515625" style="79" bestFit="1" customWidth="1"/>
    <col min="4625" max="4625" width="10.42578125" style="79" customWidth="1"/>
    <col min="4626" max="4626" width="8.42578125" style="79" bestFit="1" customWidth="1"/>
    <col min="4627" max="4627" width="8.42578125" style="79" customWidth="1"/>
    <col min="4628" max="4628" width="10.7109375" style="79" customWidth="1"/>
    <col min="4629" max="4629" width="10" style="79" customWidth="1"/>
    <col min="4630" max="4630" width="9.28515625" style="79" bestFit="1" customWidth="1"/>
    <col min="4631" max="4631" width="8.42578125" style="79" bestFit="1" customWidth="1"/>
    <col min="4632" max="4632" width="8.7109375" style="79" bestFit="1" customWidth="1"/>
    <col min="4633" max="4633" width="9.28515625" style="79" bestFit="1" customWidth="1"/>
    <col min="4634" max="4634" width="11" style="79" customWidth="1"/>
    <col min="4635" max="4865" width="9.140625" style="79"/>
    <col min="4866" max="4866" width="6.7109375" style="79" customWidth="1"/>
    <col min="4867" max="4867" width="17.140625" style="79" customWidth="1"/>
    <col min="4868" max="4868" width="8.140625" style="79" customWidth="1"/>
    <col min="4869" max="4869" width="7.7109375" style="79" customWidth="1"/>
    <col min="4870" max="4870" width="7.5703125" style="79" bestFit="1" customWidth="1"/>
    <col min="4871" max="4871" width="8.42578125" style="79" customWidth="1"/>
    <col min="4872" max="4872" width="7.85546875" style="79" customWidth="1"/>
    <col min="4873" max="4873" width="7.5703125" style="79" bestFit="1" customWidth="1"/>
    <col min="4874" max="4874" width="9.28515625" style="79" bestFit="1" customWidth="1"/>
    <col min="4875" max="4875" width="8.140625" style="79" bestFit="1" customWidth="1"/>
    <col min="4876" max="4876" width="7.5703125" style="79" bestFit="1" customWidth="1"/>
    <col min="4877" max="4877" width="9.28515625" style="79" bestFit="1" customWidth="1"/>
    <col min="4878" max="4878" width="9.5703125" style="79" customWidth="1"/>
    <col min="4879" max="4879" width="7.5703125" style="79" bestFit="1" customWidth="1"/>
    <col min="4880" max="4880" width="9.28515625" style="79" bestFit="1" customWidth="1"/>
    <col min="4881" max="4881" width="10.42578125" style="79" customWidth="1"/>
    <col min="4882" max="4882" width="8.42578125" style="79" bestFit="1" customWidth="1"/>
    <col min="4883" max="4883" width="8.42578125" style="79" customWidth="1"/>
    <col min="4884" max="4884" width="10.7109375" style="79" customWidth="1"/>
    <col min="4885" max="4885" width="10" style="79" customWidth="1"/>
    <col min="4886" max="4886" width="9.28515625" style="79" bestFit="1" customWidth="1"/>
    <col min="4887" max="4887" width="8.42578125" style="79" bestFit="1" customWidth="1"/>
    <col min="4888" max="4888" width="8.7109375" style="79" bestFit="1" customWidth="1"/>
    <col min="4889" max="4889" width="9.28515625" style="79" bestFit="1" customWidth="1"/>
    <col min="4890" max="4890" width="11" style="79" customWidth="1"/>
    <col min="4891" max="5121" width="9.140625" style="79"/>
    <col min="5122" max="5122" width="6.7109375" style="79" customWidth="1"/>
    <col min="5123" max="5123" width="17.140625" style="79" customWidth="1"/>
    <col min="5124" max="5124" width="8.140625" style="79" customWidth="1"/>
    <col min="5125" max="5125" width="7.7109375" style="79" customWidth="1"/>
    <col min="5126" max="5126" width="7.5703125" style="79" bestFit="1" customWidth="1"/>
    <col min="5127" max="5127" width="8.42578125" style="79" customWidth="1"/>
    <col min="5128" max="5128" width="7.85546875" style="79" customWidth="1"/>
    <col min="5129" max="5129" width="7.5703125" style="79" bestFit="1" customWidth="1"/>
    <col min="5130" max="5130" width="9.28515625" style="79" bestFit="1" customWidth="1"/>
    <col min="5131" max="5131" width="8.140625" style="79" bestFit="1" customWidth="1"/>
    <col min="5132" max="5132" width="7.5703125" style="79" bestFit="1" customWidth="1"/>
    <col min="5133" max="5133" width="9.28515625" style="79" bestFit="1" customWidth="1"/>
    <col min="5134" max="5134" width="9.5703125" style="79" customWidth="1"/>
    <col min="5135" max="5135" width="7.5703125" style="79" bestFit="1" customWidth="1"/>
    <col min="5136" max="5136" width="9.28515625" style="79" bestFit="1" customWidth="1"/>
    <col min="5137" max="5137" width="10.42578125" style="79" customWidth="1"/>
    <col min="5138" max="5138" width="8.42578125" style="79" bestFit="1" customWidth="1"/>
    <col min="5139" max="5139" width="8.42578125" style="79" customWidth="1"/>
    <col min="5140" max="5140" width="10.7109375" style="79" customWidth="1"/>
    <col min="5141" max="5141" width="10" style="79" customWidth="1"/>
    <col min="5142" max="5142" width="9.28515625" style="79" bestFit="1" customWidth="1"/>
    <col min="5143" max="5143" width="8.42578125" style="79" bestFit="1" customWidth="1"/>
    <col min="5144" max="5144" width="8.7109375" style="79" bestFit="1" customWidth="1"/>
    <col min="5145" max="5145" width="9.28515625" style="79" bestFit="1" customWidth="1"/>
    <col min="5146" max="5146" width="11" style="79" customWidth="1"/>
    <col min="5147" max="5377" width="9.140625" style="79"/>
    <col min="5378" max="5378" width="6.7109375" style="79" customWidth="1"/>
    <col min="5379" max="5379" width="17.140625" style="79" customWidth="1"/>
    <col min="5380" max="5380" width="8.140625" style="79" customWidth="1"/>
    <col min="5381" max="5381" width="7.7109375" style="79" customWidth="1"/>
    <col min="5382" max="5382" width="7.5703125" style="79" bestFit="1" customWidth="1"/>
    <col min="5383" max="5383" width="8.42578125" style="79" customWidth="1"/>
    <col min="5384" max="5384" width="7.85546875" style="79" customWidth="1"/>
    <col min="5385" max="5385" width="7.5703125" style="79" bestFit="1" customWidth="1"/>
    <col min="5386" max="5386" width="9.28515625" style="79" bestFit="1" customWidth="1"/>
    <col min="5387" max="5387" width="8.140625" style="79" bestFit="1" customWidth="1"/>
    <col min="5388" max="5388" width="7.5703125" style="79" bestFit="1" customWidth="1"/>
    <col min="5389" max="5389" width="9.28515625" style="79" bestFit="1" customWidth="1"/>
    <col min="5390" max="5390" width="9.5703125" style="79" customWidth="1"/>
    <col min="5391" max="5391" width="7.5703125" style="79" bestFit="1" customWidth="1"/>
    <col min="5392" max="5392" width="9.28515625" style="79" bestFit="1" customWidth="1"/>
    <col min="5393" max="5393" width="10.42578125" style="79" customWidth="1"/>
    <col min="5394" max="5394" width="8.42578125" style="79" bestFit="1" customWidth="1"/>
    <col min="5395" max="5395" width="8.42578125" style="79" customWidth="1"/>
    <col min="5396" max="5396" width="10.7109375" style="79" customWidth="1"/>
    <col min="5397" max="5397" width="10" style="79" customWidth="1"/>
    <col min="5398" max="5398" width="9.28515625" style="79" bestFit="1" customWidth="1"/>
    <col min="5399" max="5399" width="8.42578125" style="79" bestFit="1" customWidth="1"/>
    <col min="5400" max="5400" width="8.7109375" style="79" bestFit="1" customWidth="1"/>
    <col min="5401" max="5401" width="9.28515625" style="79" bestFit="1" customWidth="1"/>
    <col min="5402" max="5402" width="11" style="79" customWidth="1"/>
    <col min="5403" max="5633" width="9.140625" style="79"/>
    <col min="5634" max="5634" width="6.7109375" style="79" customWidth="1"/>
    <col min="5635" max="5635" width="17.140625" style="79" customWidth="1"/>
    <col min="5636" max="5636" width="8.140625" style="79" customWidth="1"/>
    <col min="5637" max="5637" width="7.7109375" style="79" customWidth="1"/>
    <col min="5638" max="5638" width="7.5703125" style="79" bestFit="1" customWidth="1"/>
    <col min="5639" max="5639" width="8.42578125" style="79" customWidth="1"/>
    <col min="5640" max="5640" width="7.85546875" style="79" customWidth="1"/>
    <col min="5641" max="5641" width="7.5703125" style="79" bestFit="1" customWidth="1"/>
    <col min="5642" max="5642" width="9.28515625" style="79" bestFit="1" customWidth="1"/>
    <col min="5643" max="5643" width="8.140625" style="79" bestFit="1" customWidth="1"/>
    <col min="5644" max="5644" width="7.5703125" style="79" bestFit="1" customWidth="1"/>
    <col min="5645" max="5645" width="9.28515625" style="79" bestFit="1" customWidth="1"/>
    <col min="5646" max="5646" width="9.5703125" style="79" customWidth="1"/>
    <col min="5647" max="5647" width="7.5703125" style="79" bestFit="1" customWidth="1"/>
    <col min="5648" max="5648" width="9.28515625" style="79" bestFit="1" customWidth="1"/>
    <col min="5649" max="5649" width="10.42578125" style="79" customWidth="1"/>
    <col min="5650" max="5650" width="8.42578125" style="79" bestFit="1" customWidth="1"/>
    <col min="5651" max="5651" width="8.42578125" style="79" customWidth="1"/>
    <col min="5652" max="5652" width="10.7109375" style="79" customWidth="1"/>
    <col min="5653" max="5653" width="10" style="79" customWidth="1"/>
    <col min="5654" max="5654" width="9.28515625" style="79" bestFit="1" customWidth="1"/>
    <col min="5655" max="5655" width="8.42578125" style="79" bestFit="1" customWidth="1"/>
    <col min="5656" max="5656" width="8.7109375" style="79" bestFit="1" customWidth="1"/>
    <col min="5657" max="5657" width="9.28515625" style="79" bestFit="1" customWidth="1"/>
    <col min="5658" max="5658" width="11" style="79" customWidth="1"/>
    <col min="5659" max="5889" width="9.140625" style="79"/>
    <col min="5890" max="5890" width="6.7109375" style="79" customWidth="1"/>
    <col min="5891" max="5891" width="17.140625" style="79" customWidth="1"/>
    <col min="5892" max="5892" width="8.140625" style="79" customWidth="1"/>
    <col min="5893" max="5893" width="7.7109375" style="79" customWidth="1"/>
    <col min="5894" max="5894" width="7.5703125" style="79" bestFit="1" customWidth="1"/>
    <col min="5895" max="5895" width="8.42578125" style="79" customWidth="1"/>
    <col min="5896" max="5896" width="7.85546875" style="79" customWidth="1"/>
    <col min="5897" max="5897" width="7.5703125" style="79" bestFit="1" customWidth="1"/>
    <col min="5898" max="5898" width="9.28515625" style="79" bestFit="1" customWidth="1"/>
    <col min="5899" max="5899" width="8.140625" style="79" bestFit="1" customWidth="1"/>
    <col min="5900" max="5900" width="7.5703125" style="79" bestFit="1" customWidth="1"/>
    <col min="5901" max="5901" width="9.28515625" style="79" bestFit="1" customWidth="1"/>
    <col min="5902" max="5902" width="9.5703125" style="79" customWidth="1"/>
    <col min="5903" max="5903" width="7.5703125" style="79" bestFit="1" customWidth="1"/>
    <col min="5904" max="5904" width="9.28515625" style="79" bestFit="1" customWidth="1"/>
    <col min="5905" max="5905" width="10.42578125" style="79" customWidth="1"/>
    <col min="5906" max="5906" width="8.42578125" style="79" bestFit="1" customWidth="1"/>
    <col min="5907" max="5907" width="8.42578125" style="79" customWidth="1"/>
    <col min="5908" max="5908" width="10.7109375" style="79" customWidth="1"/>
    <col min="5909" max="5909" width="10" style="79" customWidth="1"/>
    <col min="5910" max="5910" width="9.28515625" style="79" bestFit="1" customWidth="1"/>
    <col min="5911" max="5911" width="8.42578125" style="79" bestFit="1" customWidth="1"/>
    <col min="5912" max="5912" width="8.7109375" style="79" bestFit="1" customWidth="1"/>
    <col min="5913" max="5913" width="9.28515625" style="79" bestFit="1" customWidth="1"/>
    <col min="5914" max="5914" width="11" style="79" customWidth="1"/>
    <col min="5915" max="6145" width="9.140625" style="79"/>
    <col min="6146" max="6146" width="6.7109375" style="79" customWidth="1"/>
    <col min="6147" max="6147" width="17.140625" style="79" customWidth="1"/>
    <col min="6148" max="6148" width="8.140625" style="79" customWidth="1"/>
    <col min="6149" max="6149" width="7.7109375" style="79" customWidth="1"/>
    <col min="6150" max="6150" width="7.5703125" style="79" bestFit="1" customWidth="1"/>
    <col min="6151" max="6151" width="8.42578125" style="79" customWidth="1"/>
    <col min="6152" max="6152" width="7.85546875" style="79" customWidth="1"/>
    <col min="6153" max="6153" width="7.5703125" style="79" bestFit="1" customWidth="1"/>
    <col min="6154" max="6154" width="9.28515625" style="79" bestFit="1" customWidth="1"/>
    <col min="6155" max="6155" width="8.140625" style="79" bestFit="1" customWidth="1"/>
    <col min="6156" max="6156" width="7.5703125" style="79" bestFit="1" customWidth="1"/>
    <col min="6157" max="6157" width="9.28515625" style="79" bestFit="1" customWidth="1"/>
    <col min="6158" max="6158" width="9.5703125" style="79" customWidth="1"/>
    <col min="6159" max="6159" width="7.5703125" style="79" bestFit="1" customWidth="1"/>
    <col min="6160" max="6160" width="9.28515625" style="79" bestFit="1" customWidth="1"/>
    <col min="6161" max="6161" width="10.42578125" style="79" customWidth="1"/>
    <col min="6162" max="6162" width="8.42578125" style="79" bestFit="1" customWidth="1"/>
    <col min="6163" max="6163" width="8.42578125" style="79" customWidth="1"/>
    <col min="6164" max="6164" width="10.7109375" style="79" customWidth="1"/>
    <col min="6165" max="6165" width="10" style="79" customWidth="1"/>
    <col min="6166" max="6166" width="9.28515625" style="79" bestFit="1" customWidth="1"/>
    <col min="6167" max="6167" width="8.42578125" style="79" bestFit="1" customWidth="1"/>
    <col min="6168" max="6168" width="8.7109375" style="79" bestFit="1" customWidth="1"/>
    <col min="6169" max="6169" width="9.28515625" style="79" bestFit="1" customWidth="1"/>
    <col min="6170" max="6170" width="11" style="79" customWidth="1"/>
    <col min="6171" max="6401" width="9.140625" style="79"/>
    <col min="6402" max="6402" width="6.7109375" style="79" customWidth="1"/>
    <col min="6403" max="6403" width="17.140625" style="79" customWidth="1"/>
    <col min="6404" max="6404" width="8.140625" style="79" customWidth="1"/>
    <col min="6405" max="6405" width="7.7109375" style="79" customWidth="1"/>
    <col min="6406" max="6406" width="7.5703125" style="79" bestFit="1" customWidth="1"/>
    <col min="6407" max="6407" width="8.42578125" style="79" customWidth="1"/>
    <col min="6408" max="6408" width="7.85546875" style="79" customWidth="1"/>
    <col min="6409" max="6409" width="7.5703125" style="79" bestFit="1" customWidth="1"/>
    <col min="6410" max="6410" width="9.28515625" style="79" bestFit="1" customWidth="1"/>
    <col min="6411" max="6411" width="8.140625" style="79" bestFit="1" customWidth="1"/>
    <col min="6412" max="6412" width="7.5703125" style="79" bestFit="1" customWidth="1"/>
    <col min="6413" max="6413" width="9.28515625" style="79" bestFit="1" customWidth="1"/>
    <col min="6414" max="6414" width="9.5703125" style="79" customWidth="1"/>
    <col min="6415" max="6415" width="7.5703125" style="79" bestFit="1" customWidth="1"/>
    <col min="6416" max="6416" width="9.28515625" style="79" bestFit="1" customWidth="1"/>
    <col min="6417" max="6417" width="10.42578125" style="79" customWidth="1"/>
    <col min="6418" max="6418" width="8.42578125" style="79" bestFit="1" customWidth="1"/>
    <col min="6419" max="6419" width="8.42578125" style="79" customWidth="1"/>
    <col min="6420" max="6420" width="10.7109375" style="79" customWidth="1"/>
    <col min="6421" max="6421" width="10" style="79" customWidth="1"/>
    <col min="6422" max="6422" width="9.28515625" style="79" bestFit="1" customWidth="1"/>
    <col min="6423" max="6423" width="8.42578125" style="79" bestFit="1" customWidth="1"/>
    <col min="6424" max="6424" width="8.7109375" style="79" bestFit="1" customWidth="1"/>
    <col min="6425" max="6425" width="9.28515625" style="79" bestFit="1" customWidth="1"/>
    <col min="6426" max="6426" width="11" style="79" customWidth="1"/>
    <col min="6427" max="6657" width="9.140625" style="79"/>
    <col min="6658" max="6658" width="6.7109375" style="79" customWidth="1"/>
    <col min="6659" max="6659" width="17.140625" style="79" customWidth="1"/>
    <col min="6660" max="6660" width="8.140625" style="79" customWidth="1"/>
    <col min="6661" max="6661" width="7.7109375" style="79" customWidth="1"/>
    <col min="6662" max="6662" width="7.5703125" style="79" bestFit="1" customWidth="1"/>
    <col min="6663" max="6663" width="8.42578125" style="79" customWidth="1"/>
    <col min="6664" max="6664" width="7.85546875" style="79" customWidth="1"/>
    <col min="6665" max="6665" width="7.5703125" style="79" bestFit="1" customWidth="1"/>
    <col min="6666" max="6666" width="9.28515625" style="79" bestFit="1" customWidth="1"/>
    <col min="6667" max="6667" width="8.140625" style="79" bestFit="1" customWidth="1"/>
    <col min="6668" max="6668" width="7.5703125" style="79" bestFit="1" customWidth="1"/>
    <col min="6669" max="6669" width="9.28515625" style="79" bestFit="1" customWidth="1"/>
    <col min="6670" max="6670" width="9.5703125" style="79" customWidth="1"/>
    <col min="6671" max="6671" width="7.5703125" style="79" bestFit="1" customWidth="1"/>
    <col min="6672" max="6672" width="9.28515625" style="79" bestFit="1" customWidth="1"/>
    <col min="6673" max="6673" width="10.42578125" style="79" customWidth="1"/>
    <col min="6674" max="6674" width="8.42578125" style="79" bestFit="1" customWidth="1"/>
    <col min="6675" max="6675" width="8.42578125" style="79" customWidth="1"/>
    <col min="6676" max="6676" width="10.7109375" style="79" customWidth="1"/>
    <col min="6677" max="6677" width="10" style="79" customWidth="1"/>
    <col min="6678" max="6678" width="9.28515625" style="79" bestFit="1" customWidth="1"/>
    <col min="6679" max="6679" width="8.42578125" style="79" bestFit="1" customWidth="1"/>
    <col min="6680" max="6680" width="8.7109375" style="79" bestFit="1" customWidth="1"/>
    <col min="6681" max="6681" width="9.28515625" style="79" bestFit="1" customWidth="1"/>
    <col min="6682" max="6682" width="11" style="79" customWidth="1"/>
    <col min="6683" max="6913" width="9.140625" style="79"/>
    <col min="6914" max="6914" width="6.7109375" style="79" customWidth="1"/>
    <col min="6915" max="6915" width="17.140625" style="79" customWidth="1"/>
    <col min="6916" max="6916" width="8.140625" style="79" customWidth="1"/>
    <col min="6917" max="6917" width="7.7109375" style="79" customWidth="1"/>
    <col min="6918" max="6918" width="7.5703125" style="79" bestFit="1" customWidth="1"/>
    <col min="6919" max="6919" width="8.42578125" style="79" customWidth="1"/>
    <col min="6920" max="6920" width="7.85546875" style="79" customWidth="1"/>
    <col min="6921" max="6921" width="7.5703125" style="79" bestFit="1" customWidth="1"/>
    <col min="6922" max="6922" width="9.28515625" style="79" bestFit="1" customWidth="1"/>
    <col min="6923" max="6923" width="8.140625" style="79" bestFit="1" customWidth="1"/>
    <col min="6924" max="6924" width="7.5703125" style="79" bestFit="1" customWidth="1"/>
    <col min="6925" max="6925" width="9.28515625" style="79" bestFit="1" customWidth="1"/>
    <col min="6926" max="6926" width="9.5703125" style="79" customWidth="1"/>
    <col min="6927" max="6927" width="7.5703125" style="79" bestFit="1" customWidth="1"/>
    <col min="6928" max="6928" width="9.28515625" style="79" bestFit="1" customWidth="1"/>
    <col min="6929" max="6929" width="10.42578125" style="79" customWidth="1"/>
    <col min="6930" max="6930" width="8.42578125" style="79" bestFit="1" customWidth="1"/>
    <col min="6931" max="6931" width="8.42578125" style="79" customWidth="1"/>
    <col min="6932" max="6932" width="10.7109375" style="79" customWidth="1"/>
    <col min="6933" max="6933" width="10" style="79" customWidth="1"/>
    <col min="6934" max="6934" width="9.28515625" style="79" bestFit="1" customWidth="1"/>
    <col min="6935" max="6935" width="8.42578125" style="79" bestFit="1" customWidth="1"/>
    <col min="6936" max="6936" width="8.7109375" style="79" bestFit="1" customWidth="1"/>
    <col min="6937" max="6937" width="9.28515625" style="79" bestFit="1" customWidth="1"/>
    <col min="6938" max="6938" width="11" style="79" customWidth="1"/>
    <col min="6939" max="7169" width="9.140625" style="79"/>
    <col min="7170" max="7170" width="6.7109375" style="79" customWidth="1"/>
    <col min="7171" max="7171" width="17.140625" style="79" customWidth="1"/>
    <col min="7172" max="7172" width="8.140625" style="79" customWidth="1"/>
    <col min="7173" max="7173" width="7.7109375" style="79" customWidth="1"/>
    <col min="7174" max="7174" width="7.5703125" style="79" bestFit="1" customWidth="1"/>
    <col min="7175" max="7175" width="8.42578125" style="79" customWidth="1"/>
    <col min="7176" max="7176" width="7.85546875" style="79" customWidth="1"/>
    <col min="7177" max="7177" width="7.5703125" style="79" bestFit="1" customWidth="1"/>
    <col min="7178" max="7178" width="9.28515625" style="79" bestFit="1" customWidth="1"/>
    <col min="7179" max="7179" width="8.140625" style="79" bestFit="1" customWidth="1"/>
    <col min="7180" max="7180" width="7.5703125" style="79" bestFit="1" customWidth="1"/>
    <col min="7181" max="7181" width="9.28515625" style="79" bestFit="1" customWidth="1"/>
    <col min="7182" max="7182" width="9.5703125" style="79" customWidth="1"/>
    <col min="7183" max="7183" width="7.5703125" style="79" bestFit="1" customWidth="1"/>
    <col min="7184" max="7184" width="9.28515625" style="79" bestFit="1" customWidth="1"/>
    <col min="7185" max="7185" width="10.42578125" style="79" customWidth="1"/>
    <col min="7186" max="7186" width="8.42578125" style="79" bestFit="1" customWidth="1"/>
    <col min="7187" max="7187" width="8.42578125" style="79" customWidth="1"/>
    <col min="7188" max="7188" width="10.7109375" style="79" customWidth="1"/>
    <col min="7189" max="7189" width="10" style="79" customWidth="1"/>
    <col min="7190" max="7190" width="9.28515625" style="79" bestFit="1" customWidth="1"/>
    <col min="7191" max="7191" width="8.42578125" style="79" bestFit="1" customWidth="1"/>
    <col min="7192" max="7192" width="8.7109375" style="79" bestFit="1" customWidth="1"/>
    <col min="7193" max="7193" width="9.28515625" style="79" bestFit="1" customWidth="1"/>
    <col min="7194" max="7194" width="11" style="79" customWidth="1"/>
    <col min="7195" max="7425" width="9.140625" style="79"/>
    <col min="7426" max="7426" width="6.7109375" style="79" customWidth="1"/>
    <col min="7427" max="7427" width="17.140625" style="79" customWidth="1"/>
    <col min="7428" max="7428" width="8.140625" style="79" customWidth="1"/>
    <col min="7429" max="7429" width="7.7109375" style="79" customWidth="1"/>
    <col min="7430" max="7430" width="7.5703125" style="79" bestFit="1" customWidth="1"/>
    <col min="7431" max="7431" width="8.42578125" style="79" customWidth="1"/>
    <col min="7432" max="7432" width="7.85546875" style="79" customWidth="1"/>
    <col min="7433" max="7433" width="7.5703125" style="79" bestFit="1" customWidth="1"/>
    <col min="7434" max="7434" width="9.28515625" style="79" bestFit="1" customWidth="1"/>
    <col min="7435" max="7435" width="8.140625" style="79" bestFit="1" customWidth="1"/>
    <col min="7436" max="7436" width="7.5703125" style="79" bestFit="1" customWidth="1"/>
    <col min="7437" max="7437" width="9.28515625" style="79" bestFit="1" customWidth="1"/>
    <col min="7438" max="7438" width="9.5703125" style="79" customWidth="1"/>
    <col min="7439" max="7439" width="7.5703125" style="79" bestFit="1" customWidth="1"/>
    <col min="7440" max="7440" width="9.28515625" style="79" bestFit="1" customWidth="1"/>
    <col min="7441" max="7441" width="10.42578125" style="79" customWidth="1"/>
    <col min="7442" max="7442" width="8.42578125" style="79" bestFit="1" customWidth="1"/>
    <col min="7443" max="7443" width="8.42578125" style="79" customWidth="1"/>
    <col min="7444" max="7444" width="10.7109375" style="79" customWidth="1"/>
    <col min="7445" max="7445" width="10" style="79" customWidth="1"/>
    <col min="7446" max="7446" width="9.28515625" style="79" bestFit="1" customWidth="1"/>
    <col min="7447" max="7447" width="8.42578125" style="79" bestFit="1" customWidth="1"/>
    <col min="7448" max="7448" width="8.7109375" style="79" bestFit="1" customWidth="1"/>
    <col min="7449" max="7449" width="9.28515625" style="79" bestFit="1" customWidth="1"/>
    <col min="7450" max="7450" width="11" style="79" customWidth="1"/>
    <col min="7451" max="7681" width="9.140625" style="79"/>
    <col min="7682" max="7682" width="6.7109375" style="79" customWidth="1"/>
    <col min="7683" max="7683" width="17.140625" style="79" customWidth="1"/>
    <col min="7684" max="7684" width="8.140625" style="79" customWidth="1"/>
    <col min="7685" max="7685" width="7.7109375" style="79" customWidth="1"/>
    <col min="7686" max="7686" width="7.5703125" style="79" bestFit="1" customWidth="1"/>
    <col min="7687" max="7687" width="8.42578125" style="79" customWidth="1"/>
    <col min="7688" max="7688" width="7.85546875" style="79" customWidth="1"/>
    <col min="7689" max="7689" width="7.5703125" style="79" bestFit="1" customWidth="1"/>
    <col min="7690" max="7690" width="9.28515625" style="79" bestFit="1" customWidth="1"/>
    <col min="7691" max="7691" width="8.140625" style="79" bestFit="1" customWidth="1"/>
    <col min="7692" max="7692" width="7.5703125" style="79" bestFit="1" customWidth="1"/>
    <col min="7693" max="7693" width="9.28515625" style="79" bestFit="1" customWidth="1"/>
    <col min="7694" max="7694" width="9.5703125" style="79" customWidth="1"/>
    <col min="7695" max="7695" width="7.5703125" style="79" bestFit="1" customWidth="1"/>
    <col min="7696" max="7696" width="9.28515625" style="79" bestFit="1" customWidth="1"/>
    <col min="7697" max="7697" width="10.42578125" style="79" customWidth="1"/>
    <col min="7698" max="7698" width="8.42578125" style="79" bestFit="1" customWidth="1"/>
    <col min="7699" max="7699" width="8.42578125" style="79" customWidth="1"/>
    <col min="7700" max="7700" width="10.7109375" style="79" customWidth="1"/>
    <col min="7701" max="7701" width="10" style="79" customWidth="1"/>
    <col min="7702" max="7702" width="9.28515625" style="79" bestFit="1" customWidth="1"/>
    <col min="7703" max="7703" width="8.42578125" style="79" bestFit="1" customWidth="1"/>
    <col min="7704" max="7704" width="8.7109375" style="79" bestFit="1" customWidth="1"/>
    <col min="7705" max="7705" width="9.28515625" style="79" bestFit="1" customWidth="1"/>
    <col min="7706" max="7706" width="11" style="79" customWidth="1"/>
    <col min="7707" max="7937" width="9.140625" style="79"/>
    <col min="7938" max="7938" width="6.7109375" style="79" customWidth="1"/>
    <col min="7939" max="7939" width="17.140625" style="79" customWidth="1"/>
    <col min="7940" max="7940" width="8.140625" style="79" customWidth="1"/>
    <col min="7941" max="7941" width="7.7109375" style="79" customWidth="1"/>
    <col min="7942" max="7942" width="7.5703125" style="79" bestFit="1" customWidth="1"/>
    <col min="7943" max="7943" width="8.42578125" style="79" customWidth="1"/>
    <col min="7944" max="7944" width="7.85546875" style="79" customWidth="1"/>
    <col min="7945" max="7945" width="7.5703125" style="79" bestFit="1" customWidth="1"/>
    <col min="7946" max="7946" width="9.28515625" style="79" bestFit="1" customWidth="1"/>
    <col min="7947" max="7947" width="8.140625" style="79" bestFit="1" customWidth="1"/>
    <col min="7948" max="7948" width="7.5703125" style="79" bestFit="1" customWidth="1"/>
    <col min="7949" max="7949" width="9.28515625" style="79" bestFit="1" customWidth="1"/>
    <col min="7950" max="7950" width="9.5703125" style="79" customWidth="1"/>
    <col min="7951" max="7951" width="7.5703125" style="79" bestFit="1" customWidth="1"/>
    <col min="7952" max="7952" width="9.28515625" style="79" bestFit="1" customWidth="1"/>
    <col min="7953" max="7953" width="10.42578125" style="79" customWidth="1"/>
    <col min="7954" max="7954" width="8.42578125" style="79" bestFit="1" customWidth="1"/>
    <col min="7955" max="7955" width="8.42578125" style="79" customWidth="1"/>
    <col min="7956" max="7956" width="10.7109375" style="79" customWidth="1"/>
    <col min="7957" max="7957" width="10" style="79" customWidth="1"/>
    <col min="7958" max="7958" width="9.28515625" style="79" bestFit="1" customWidth="1"/>
    <col min="7959" max="7959" width="8.42578125" style="79" bestFit="1" customWidth="1"/>
    <col min="7960" max="7960" width="8.7109375" style="79" bestFit="1" customWidth="1"/>
    <col min="7961" max="7961" width="9.28515625" style="79" bestFit="1" customWidth="1"/>
    <col min="7962" max="7962" width="11" style="79" customWidth="1"/>
    <col min="7963" max="8193" width="9.140625" style="79"/>
    <col min="8194" max="8194" width="6.7109375" style="79" customWidth="1"/>
    <col min="8195" max="8195" width="17.140625" style="79" customWidth="1"/>
    <col min="8196" max="8196" width="8.140625" style="79" customWidth="1"/>
    <col min="8197" max="8197" width="7.7109375" style="79" customWidth="1"/>
    <col min="8198" max="8198" width="7.5703125" style="79" bestFit="1" customWidth="1"/>
    <col min="8199" max="8199" width="8.42578125" style="79" customWidth="1"/>
    <col min="8200" max="8200" width="7.85546875" style="79" customWidth="1"/>
    <col min="8201" max="8201" width="7.5703125" style="79" bestFit="1" customWidth="1"/>
    <col min="8202" max="8202" width="9.28515625" style="79" bestFit="1" customWidth="1"/>
    <col min="8203" max="8203" width="8.140625" style="79" bestFit="1" customWidth="1"/>
    <col min="8204" max="8204" width="7.5703125" style="79" bestFit="1" customWidth="1"/>
    <col min="8205" max="8205" width="9.28515625" style="79" bestFit="1" customWidth="1"/>
    <col min="8206" max="8206" width="9.5703125" style="79" customWidth="1"/>
    <col min="8207" max="8207" width="7.5703125" style="79" bestFit="1" customWidth="1"/>
    <col min="8208" max="8208" width="9.28515625" style="79" bestFit="1" customWidth="1"/>
    <col min="8209" max="8209" width="10.42578125" style="79" customWidth="1"/>
    <col min="8210" max="8210" width="8.42578125" style="79" bestFit="1" customWidth="1"/>
    <col min="8211" max="8211" width="8.42578125" style="79" customWidth="1"/>
    <col min="8212" max="8212" width="10.7109375" style="79" customWidth="1"/>
    <col min="8213" max="8213" width="10" style="79" customWidth="1"/>
    <col min="8214" max="8214" width="9.28515625" style="79" bestFit="1" customWidth="1"/>
    <col min="8215" max="8215" width="8.42578125" style="79" bestFit="1" customWidth="1"/>
    <col min="8216" max="8216" width="8.7109375" style="79" bestFit="1" customWidth="1"/>
    <col min="8217" max="8217" width="9.28515625" style="79" bestFit="1" customWidth="1"/>
    <col min="8218" max="8218" width="11" style="79" customWidth="1"/>
    <col min="8219" max="8449" width="9.140625" style="79"/>
    <col min="8450" max="8450" width="6.7109375" style="79" customWidth="1"/>
    <col min="8451" max="8451" width="17.140625" style="79" customWidth="1"/>
    <col min="8452" max="8452" width="8.140625" style="79" customWidth="1"/>
    <col min="8453" max="8453" width="7.7109375" style="79" customWidth="1"/>
    <col min="8454" max="8454" width="7.5703125" style="79" bestFit="1" customWidth="1"/>
    <col min="8455" max="8455" width="8.42578125" style="79" customWidth="1"/>
    <col min="8456" max="8456" width="7.85546875" style="79" customWidth="1"/>
    <col min="8457" max="8457" width="7.5703125" style="79" bestFit="1" customWidth="1"/>
    <col min="8458" max="8458" width="9.28515625" style="79" bestFit="1" customWidth="1"/>
    <col min="8459" max="8459" width="8.140625" style="79" bestFit="1" customWidth="1"/>
    <col min="8460" max="8460" width="7.5703125" style="79" bestFit="1" customWidth="1"/>
    <col min="8461" max="8461" width="9.28515625" style="79" bestFit="1" customWidth="1"/>
    <col min="8462" max="8462" width="9.5703125" style="79" customWidth="1"/>
    <col min="8463" max="8463" width="7.5703125" style="79" bestFit="1" customWidth="1"/>
    <col min="8464" max="8464" width="9.28515625" style="79" bestFit="1" customWidth="1"/>
    <col min="8465" max="8465" width="10.42578125" style="79" customWidth="1"/>
    <col min="8466" max="8466" width="8.42578125" style="79" bestFit="1" customWidth="1"/>
    <col min="8467" max="8467" width="8.42578125" style="79" customWidth="1"/>
    <col min="8468" max="8468" width="10.7109375" style="79" customWidth="1"/>
    <col min="8469" max="8469" width="10" style="79" customWidth="1"/>
    <col min="8470" max="8470" width="9.28515625" style="79" bestFit="1" customWidth="1"/>
    <col min="8471" max="8471" width="8.42578125" style="79" bestFit="1" customWidth="1"/>
    <col min="8472" max="8472" width="8.7109375" style="79" bestFit="1" customWidth="1"/>
    <col min="8473" max="8473" width="9.28515625" style="79" bestFit="1" customWidth="1"/>
    <col min="8474" max="8474" width="11" style="79" customWidth="1"/>
    <col min="8475" max="8705" width="9.140625" style="79"/>
    <col min="8706" max="8706" width="6.7109375" style="79" customWidth="1"/>
    <col min="8707" max="8707" width="17.140625" style="79" customWidth="1"/>
    <col min="8708" max="8708" width="8.140625" style="79" customWidth="1"/>
    <col min="8709" max="8709" width="7.7109375" style="79" customWidth="1"/>
    <col min="8710" max="8710" width="7.5703125" style="79" bestFit="1" customWidth="1"/>
    <col min="8711" max="8711" width="8.42578125" style="79" customWidth="1"/>
    <col min="8712" max="8712" width="7.85546875" style="79" customWidth="1"/>
    <col min="8713" max="8713" width="7.5703125" style="79" bestFit="1" customWidth="1"/>
    <col min="8714" max="8714" width="9.28515625" style="79" bestFit="1" customWidth="1"/>
    <col min="8715" max="8715" width="8.140625" style="79" bestFit="1" customWidth="1"/>
    <col min="8716" max="8716" width="7.5703125" style="79" bestFit="1" customWidth="1"/>
    <col min="8717" max="8717" width="9.28515625" style="79" bestFit="1" customWidth="1"/>
    <col min="8718" max="8718" width="9.5703125" style="79" customWidth="1"/>
    <col min="8719" max="8719" width="7.5703125" style="79" bestFit="1" customWidth="1"/>
    <col min="8720" max="8720" width="9.28515625" style="79" bestFit="1" customWidth="1"/>
    <col min="8721" max="8721" width="10.42578125" style="79" customWidth="1"/>
    <col min="8722" max="8722" width="8.42578125" style="79" bestFit="1" customWidth="1"/>
    <col min="8723" max="8723" width="8.42578125" style="79" customWidth="1"/>
    <col min="8724" max="8724" width="10.7109375" style="79" customWidth="1"/>
    <col min="8725" max="8725" width="10" style="79" customWidth="1"/>
    <col min="8726" max="8726" width="9.28515625" style="79" bestFit="1" customWidth="1"/>
    <col min="8727" max="8727" width="8.42578125" style="79" bestFit="1" customWidth="1"/>
    <col min="8728" max="8728" width="8.7109375" style="79" bestFit="1" customWidth="1"/>
    <col min="8729" max="8729" width="9.28515625" style="79" bestFit="1" customWidth="1"/>
    <col min="8730" max="8730" width="11" style="79" customWidth="1"/>
    <col min="8731" max="8961" width="9.140625" style="79"/>
    <col min="8962" max="8962" width="6.7109375" style="79" customWidth="1"/>
    <col min="8963" max="8963" width="17.140625" style="79" customWidth="1"/>
    <col min="8964" max="8964" width="8.140625" style="79" customWidth="1"/>
    <col min="8965" max="8965" width="7.7109375" style="79" customWidth="1"/>
    <col min="8966" max="8966" width="7.5703125" style="79" bestFit="1" customWidth="1"/>
    <col min="8967" max="8967" width="8.42578125" style="79" customWidth="1"/>
    <col min="8968" max="8968" width="7.85546875" style="79" customWidth="1"/>
    <col min="8969" max="8969" width="7.5703125" style="79" bestFit="1" customWidth="1"/>
    <col min="8970" max="8970" width="9.28515625" style="79" bestFit="1" customWidth="1"/>
    <col min="8971" max="8971" width="8.140625" style="79" bestFit="1" customWidth="1"/>
    <col min="8972" max="8972" width="7.5703125" style="79" bestFit="1" customWidth="1"/>
    <col min="8973" max="8973" width="9.28515625" style="79" bestFit="1" customWidth="1"/>
    <col min="8974" max="8974" width="9.5703125" style="79" customWidth="1"/>
    <col min="8975" max="8975" width="7.5703125" style="79" bestFit="1" customWidth="1"/>
    <col min="8976" max="8976" width="9.28515625" style="79" bestFit="1" customWidth="1"/>
    <col min="8977" max="8977" width="10.42578125" style="79" customWidth="1"/>
    <col min="8978" max="8978" width="8.42578125" style="79" bestFit="1" customWidth="1"/>
    <col min="8979" max="8979" width="8.42578125" style="79" customWidth="1"/>
    <col min="8980" max="8980" width="10.7109375" style="79" customWidth="1"/>
    <col min="8981" max="8981" width="10" style="79" customWidth="1"/>
    <col min="8982" max="8982" width="9.28515625" style="79" bestFit="1" customWidth="1"/>
    <col min="8983" max="8983" width="8.42578125" style="79" bestFit="1" customWidth="1"/>
    <col min="8984" max="8984" width="8.7109375" style="79" bestFit="1" customWidth="1"/>
    <col min="8985" max="8985" width="9.28515625" style="79" bestFit="1" customWidth="1"/>
    <col min="8986" max="8986" width="11" style="79" customWidth="1"/>
    <col min="8987" max="9217" width="9.140625" style="79"/>
    <col min="9218" max="9218" width="6.7109375" style="79" customWidth="1"/>
    <col min="9219" max="9219" width="17.140625" style="79" customWidth="1"/>
    <col min="9220" max="9220" width="8.140625" style="79" customWidth="1"/>
    <col min="9221" max="9221" width="7.7109375" style="79" customWidth="1"/>
    <col min="9222" max="9222" width="7.5703125" style="79" bestFit="1" customWidth="1"/>
    <col min="9223" max="9223" width="8.42578125" style="79" customWidth="1"/>
    <col min="9224" max="9224" width="7.85546875" style="79" customWidth="1"/>
    <col min="9225" max="9225" width="7.5703125" style="79" bestFit="1" customWidth="1"/>
    <col min="9226" max="9226" width="9.28515625" style="79" bestFit="1" customWidth="1"/>
    <col min="9227" max="9227" width="8.140625" style="79" bestFit="1" customWidth="1"/>
    <col min="9228" max="9228" width="7.5703125" style="79" bestFit="1" customWidth="1"/>
    <col min="9229" max="9229" width="9.28515625" style="79" bestFit="1" customWidth="1"/>
    <col min="9230" max="9230" width="9.5703125" style="79" customWidth="1"/>
    <col min="9231" max="9231" width="7.5703125" style="79" bestFit="1" customWidth="1"/>
    <col min="9232" max="9232" width="9.28515625" style="79" bestFit="1" customWidth="1"/>
    <col min="9233" max="9233" width="10.42578125" style="79" customWidth="1"/>
    <col min="9234" max="9234" width="8.42578125" style="79" bestFit="1" customWidth="1"/>
    <col min="9235" max="9235" width="8.42578125" style="79" customWidth="1"/>
    <col min="9236" max="9236" width="10.7109375" style="79" customWidth="1"/>
    <col min="9237" max="9237" width="10" style="79" customWidth="1"/>
    <col min="9238" max="9238" width="9.28515625" style="79" bestFit="1" customWidth="1"/>
    <col min="9239" max="9239" width="8.42578125" style="79" bestFit="1" customWidth="1"/>
    <col min="9240" max="9240" width="8.7109375" style="79" bestFit="1" customWidth="1"/>
    <col min="9241" max="9241" width="9.28515625" style="79" bestFit="1" customWidth="1"/>
    <col min="9242" max="9242" width="11" style="79" customWidth="1"/>
    <col min="9243" max="9473" width="9.140625" style="79"/>
    <col min="9474" max="9474" width="6.7109375" style="79" customWidth="1"/>
    <col min="9475" max="9475" width="17.140625" style="79" customWidth="1"/>
    <col min="9476" max="9476" width="8.140625" style="79" customWidth="1"/>
    <col min="9477" max="9477" width="7.7109375" style="79" customWidth="1"/>
    <col min="9478" max="9478" width="7.5703125" style="79" bestFit="1" customWidth="1"/>
    <col min="9479" max="9479" width="8.42578125" style="79" customWidth="1"/>
    <col min="9480" max="9480" width="7.85546875" style="79" customWidth="1"/>
    <col min="9481" max="9481" width="7.5703125" style="79" bestFit="1" customWidth="1"/>
    <col min="9482" max="9482" width="9.28515625" style="79" bestFit="1" customWidth="1"/>
    <col min="9483" max="9483" width="8.140625" style="79" bestFit="1" customWidth="1"/>
    <col min="9484" max="9484" width="7.5703125" style="79" bestFit="1" customWidth="1"/>
    <col min="9485" max="9485" width="9.28515625" style="79" bestFit="1" customWidth="1"/>
    <col min="9486" max="9486" width="9.5703125" style="79" customWidth="1"/>
    <col min="9487" max="9487" width="7.5703125" style="79" bestFit="1" customWidth="1"/>
    <col min="9488" max="9488" width="9.28515625" style="79" bestFit="1" customWidth="1"/>
    <col min="9489" max="9489" width="10.42578125" style="79" customWidth="1"/>
    <col min="9490" max="9490" width="8.42578125" style="79" bestFit="1" customWidth="1"/>
    <col min="9491" max="9491" width="8.42578125" style="79" customWidth="1"/>
    <col min="9492" max="9492" width="10.7109375" style="79" customWidth="1"/>
    <col min="9493" max="9493" width="10" style="79" customWidth="1"/>
    <col min="9494" max="9494" width="9.28515625" style="79" bestFit="1" customWidth="1"/>
    <col min="9495" max="9495" width="8.42578125" style="79" bestFit="1" customWidth="1"/>
    <col min="9496" max="9496" width="8.7109375" style="79" bestFit="1" customWidth="1"/>
    <col min="9497" max="9497" width="9.28515625" style="79" bestFit="1" customWidth="1"/>
    <col min="9498" max="9498" width="11" style="79" customWidth="1"/>
    <col min="9499" max="9729" width="9.140625" style="79"/>
    <col min="9730" max="9730" width="6.7109375" style="79" customWidth="1"/>
    <col min="9731" max="9731" width="17.140625" style="79" customWidth="1"/>
    <col min="9732" max="9732" width="8.140625" style="79" customWidth="1"/>
    <col min="9733" max="9733" width="7.7109375" style="79" customWidth="1"/>
    <col min="9734" max="9734" width="7.5703125" style="79" bestFit="1" customWidth="1"/>
    <col min="9735" max="9735" width="8.42578125" style="79" customWidth="1"/>
    <col min="9736" max="9736" width="7.85546875" style="79" customWidth="1"/>
    <col min="9737" max="9737" width="7.5703125" style="79" bestFit="1" customWidth="1"/>
    <col min="9738" max="9738" width="9.28515625" style="79" bestFit="1" customWidth="1"/>
    <col min="9739" max="9739" width="8.140625" style="79" bestFit="1" customWidth="1"/>
    <col min="9740" max="9740" width="7.5703125" style="79" bestFit="1" customWidth="1"/>
    <col min="9741" max="9741" width="9.28515625" style="79" bestFit="1" customWidth="1"/>
    <col min="9742" max="9742" width="9.5703125" style="79" customWidth="1"/>
    <col min="9743" max="9743" width="7.5703125" style="79" bestFit="1" customWidth="1"/>
    <col min="9744" max="9744" width="9.28515625" style="79" bestFit="1" customWidth="1"/>
    <col min="9745" max="9745" width="10.42578125" style="79" customWidth="1"/>
    <col min="9746" max="9746" width="8.42578125" style="79" bestFit="1" customWidth="1"/>
    <col min="9747" max="9747" width="8.42578125" style="79" customWidth="1"/>
    <col min="9748" max="9748" width="10.7109375" style="79" customWidth="1"/>
    <col min="9749" max="9749" width="10" style="79" customWidth="1"/>
    <col min="9750" max="9750" width="9.28515625" style="79" bestFit="1" customWidth="1"/>
    <col min="9751" max="9751" width="8.42578125" style="79" bestFit="1" customWidth="1"/>
    <col min="9752" max="9752" width="8.7109375" style="79" bestFit="1" customWidth="1"/>
    <col min="9753" max="9753" width="9.28515625" style="79" bestFit="1" customWidth="1"/>
    <col min="9754" max="9754" width="11" style="79" customWidth="1"/>
    <col min="9755" max="9985" width="9.140625" style="79"/>
    <col min="9986" max="9986" width="6.7109375" style="79" customWidth="1"/>
    <col min="9987" max="9987" width="17.140625" style="79" customWidth="1"/>
    <col min="9988" max="9988" width="8.140625" style="79" customWidth="1"/>
    <col min="9989" max="9989" width="7.7109375" style="79" customWidth="1"/>
    <col min="9990" max="9990" width="7.5703125" style="79" bestFit="1" customWidth="1"/>
    <col min="9991" max="9991" width="8.42578125" style="79" customWidth="1"/>
    <col min="9992" max="9992" width="7.85546875" style="79" customWidth="1"/>
    <col min="9993" max="9993" width="7.5703125" style="79" bestFit="1" customWidth="1"/>
    <col min="9994" max="9994" width="9.28515625" style="79" bestFit="1" customWidth="1"/>
    <col min="9995" max="9995" width="8.140625" style="79" bestFit="1" customWidth="1"/>
    <col min="9996" max="9996" width="7.5703125" style="79" bestFit="1" customWidth="1"/>
    <col min="9997" max="9997" width="9.28515625" style="79" bestFit="1" customWidth="1"/>
    <col min="9998" max="9998" width="9.5703125" style="79" customWidth="1"/>
    <col min="9999" max="9999" width="7.5703125" style="79" bestFit="1" customWidth="1"/>
    <col min="10000" max="10000" width="9.28515625" style="79" bestFit="1" customWidth="1"/>
    <col min="10001" max="10001" width="10.42578125" style="79" customWidth="1"/>
    <col min="10002" max="10002" width="8.42578125" style="79" bestFit="1" customWidth="1"/>
    <col min="10003" max="10003" width="8.42578125" style="79" customWidth="1"/>
    <col min="10004" max="10004" width="10.7109375" style="79" customWidth="1"/>
    <col min="10005" max="10005" width="10" style="79" customWidth="1"/>
    <col min="10006" max="10006" width="9.28515625" style="79" bestFit="1" customWidth="1"/>
    <col min="10007" max="10007" width="8.42578125" style="79" bestFit="1" customWidth="1"/>
    <col min="10008" max="10008" width="8.7109375" style="79" bestFit="1" customWidth="1"/>
    <col min="10009" max="10009" width="9.28515625" style="79" bestFit="1" customWidth="1"/>
    <col min="10010" max="10010" width="11" style="79" customWidth="1"/>
    <col min="10011" max="10241" width="9.140625" style="79"/>
    <col min="10242" max="10242" width="6.7109375" style="79" customWidth="1"/>
    <col min="10243" max="10243" width="17.140625" style="79" customWidth="1"/>
    <col min="10244" max="10244" width="8.140625" style="79" customWidth="1"/>
    <col min="10245" max="10245" width="7.7109375" style="79" customWidth="1"/>
    <col min="10246" max="10246" width="7.5703125" style="79" bestFit="1" customWidth="1"/>
    <col min="10247" max="10247" width="8.42578125" style="79" customWidth="1"/>
    <col min="10248" max="10248" width="7.85546875" style="79" customWidth="1"/>
    <col min="10249" max="10249" width="7.5703125" style="79" bestFit="1" customWidth="1"/>
    <col min="10250" max="10250" width="9.28515625" style="79" bestFit="1" customWidth="1"/>
    <col min="10251" max="10251" width="8.140625" style="79" bestFit="1" customWidth="1"/>
    <col min="10252" max="10252" width="7.5703125" style="79" bestFit="1" customWidth="1"/>
    <col min="10253" max="10253" width="9.28515625" style="79" bestFit="1" customWidth="1"/>
    <col min="10254" max="10254" width="9.5703125" style="79" customWidth="1"/>
    <col min="10255" max="10255" width="7.5703125" style="79" bestFit="1" customWidth="1"/>
    <col min="10256" max="10256" width="9.28515625" style="79" bestFit="1" customWidth="1"/>
    <col min="10257" max="10257" width="10.42578125" style="79" customWidth="1"/>
    <col min="10258" max="10258" width="8.42578125" style="79" bestFit="1" customWidth="1"/>
    <col min="10259" max="10259" width="8.42578125" style="79" customWidth="1"/>
    <col min="10260" max="10260" width="10.7109375" style="79" customWidth="1"/>
    <col min="10261" max="10261" width="10" style="79" customWidth="1"/>
    <col min="10262" max="10262" width="9.28515625" style="79" bestFit="1" customWidth="1"/>
    <col min="10263" max="10263" width="8.42578125" style="79" bestFit="1" customWidth="1"/>
    <col min="10264" max="10264" width="8.7109375" style="79" bestFit="1" customWidth="1"/>
    <col min="10265" max="10265" width="9.28515625" style="79" bestFit="1" customWidth="1"/>
    <col min="10266" max="10266" width="11" style="79" customWidth="1"/>
    <col min="10267" max="10497" width="9.140625" style="79"/>
    <col min="10498" max="10498" width="6.7109375" style="79" customWidth="1"/>
    <col min="10499" max="10499" width="17.140625" style="79" customWidth="1"/>
    <col min="10500" max="10500" width="8.140625" style="79" customWidth="1"/>
    <col min="10501" max="10501" width="7.7109375" style="79" customWidth="1"/>
    <col min="10502" max="10502" width="7.5703125" style="79" bestFit="1" customWidth="1"/>
    <col min="10503" max="10503" width="8.42578125" style="79" customWidth="1"/>
    <col min="10504" max="10504" width="7.85546875" style="79" customWidth="1"/>
    <col min="10505" max="10505" width="7.5703125" style="79" bestFit="1" customWidth="1"/>
    <col min="10506" max="10506" width="9.28515625" style="79" bestFit="1" customWidth="1"/>
    <col min="10507" max="10507" width="8.140625" style="79" bestFit="1" customWidth="1"/>
    <col min="10508" max="10508" width="7.5703125" style="79" bestFit="1" customWidth="1"/>
    <col min="10509" max="10509" width="9.28515625" style="79" bestFit="1" customWidth="1"/>
    <col min="10510" max="10510" width="9.5703125" style="79" customWidth="1"/>
    <col min="10511" max="10511" width="7.5703125" style="79" bestFit="1" customWidth="1"/>
    <col min="10512" max="10512" width="9.28515625" style="79" bestFit="1" customWidth="1"/>
    <col min="10513" max="10513" width="10.42578125" style="79" customWidth="1"/>
    <col min="10514" max="10514" width="8.42578125" style="79" bestFit="1" customWidth="1"/>
    <col min="10515" max="10515" width="8.42578125" style="79" customWidth="1"/>
    <col min="10516" max="10516" width="10.7109375" style="79" customWidth="1"/>
    <col min="10517" max="10517" width="10" style="79" customWidth="1"/>
    <col min="10518" max="10518" width="9.28515625" style="79" bestFit="1" customWidth="1"/>
    <col min="10519" max="10519" width="8.42578125" style="79" bestFit="1" customWidth="1"/>
    <col min="10520" max="10520" width="8.7109375" style="79" bestFit="1" customWidth="1"/>
    <col min="10521" max="10521" width="9.28515625" style="79" bestFit="1" customWidth="1"/>
    <col min="10522" max="10522" width="11" style="79" customWidth="1"/>
    <col min="10523" max="10753" width="9.140625" style="79"/>
    <col min="10754" max="10754" width="6.7109375" style="79" customWidth="1"/>
    <col min="10755" max="10755" width="17.140625" style="79" customWidth="1"/>
    <col min="10756" max="10756" width="8.140625" style="79" customWidth="1"/>
    <col min="10757" max="10757" width="7.7109375" style="79" customWidth="1"/>
    <col min="10758" max="10758" width="7.5703125" style="79" bestFit="1" customWidth="1"/>
    <col min="10759" max="10759" width="8.42578125" style="79" customWidth="1"/>
    <col min="10760" max="10760" width="7.85546875" style="79" customWidth="1"/>
    <col min="10761" max="10761" width="7.5703125" style="79" bestFit="1" customWidth="1"/>
    <col min="10762" max="10762" width="9.28515625" style="79" bestFit="1" customWidth="1"/>
    <col min="10763" max="10763" width="8.140625" style="79" bestFit="1" customWidth="1"/>
    <col min="10764" max="10764" width="7.5703125" style="79" bestFit="1" customWidth="1"/>
    <col min="10765" max="10765" width="9.28515625" style="79" bestFit="1" customWidth="1"/>
    <col min="10766" max="10766" width="9.5703125" style="79" customWidth="1"/>
    <col min="10767" max="10767" width="7.5703125" style="79" bestFit="1" customWidth="1"/>
    <col min="10768" max="10768" width="9.28515625" style="79" bestFit="1" customWidth="1"/>
    <col min="10769" max="10769" width="10.42578125" style="79" customWidth="1"/>
    <col min="10770" max="10770" width="8.42578125" style="79" bestFit="1" customWidth="1"/>
    <col min="10771" max="10771" width="8.42578125" style="79" customWidth="1"/>
    <col min="10772" max="10772" width="10.7109375" style="79" customWidth="1"/>
    <col min="10773" max="10773" width="10" style="79" customWidth="1"/>
    <col min="10774" max="10774" width="9.28515625" style="79" bestFit="1" customWidth="1"/>
    <col min="10775" max="10775" width="8.42578125" style="79" bestFit="1" customWidth="1"/>
    <col min="10776" max="10776" width="8.7109375" style="79" bestFit="1" customWidth="1"/>
    <col min="10777" max="10777" width="9.28515625" style="79" bestFit="1" customWidth="1"/>
    <col min="10778" max="10778" width="11" style="79" customWidth="1"/>
    <col min="10779" max="11009" width="9.140625" style="79"/>
    <col min="11010" max="11010" width="6.7109375" style="79" customWidth="1"/>
    <col min="11011" max="11011" width="17.140625" style="79" customWidth="1"/>
    <col min="11012" max="11012" width="8.140625" style="79" customWidth="1"/>
    <col min="11013" max="11013" width="7.7109375" style="79" customWidth="1"/>
    <col min="11014" max="11014" width="7.5703125" style="79" bestFit="1" customWidth="1"/>
    <col min="11015" max="11015" width="8.42578125" style="79" customWidth="1"/>
    <col min="11016" max="11016" width="7.85546875" style="79" customWidth="1"/>
    <col min="11017" max="11017" width="7.5703125" style="79" bestFit="1" customWidth="1"/>
    <col min="11018" max="11018" width="9.28515625" style="79" bestFit="1" customWidth="1"/>
    <col min="11019" max="11019" width="8.140625" style="79" bestFit="1" customWidth="1"/>
    <col min="11020" max="11020" width="7.5703125" style="79" bestFit="1" customWidth="1"/>
    <col min="11021" max="11021" width="9.28515625" style="79" bestFit="1" customWidth="1"/>
    <col min="11022" max="11022" width="9.5703125" style="79" customWidth="1"/>
    <col min="11023" max="11023" width="7.5703125" style="79" bestFit="1" customWidth="1"/>
    <col min="11024" max="11024" width="9.28515625" style="79" bestFit="1" customWidth="1"/>
    <col min="11025" max="11025" width="10.42578125" style="79" customWidth="1"/>
    <col min="11026" max="11026" width="8.42578125" style="79" bestFit="1" customWidth="1"/>
    <col min="11027" max="11027" width="8.42578125" style="79" customWidth="1"/>
    <col min="11028" max="11028" width="10.7109375" style="79" customWidth="1"/>
    <col min="11029" max="11029" width="10" style="79" customWidth="1"/>
    <col min="11030" max="11030" width="9.28515625" style="79" bestFit="1" customWidth="1"/>
    <col min="11031" max="11031" width="8.42578125" style="79" bestFit="1" customWidth="1"/>
    <col min="11032" max="11032" width="8.7109375" style="79" bestFit="1" customWidth="1"/>
    <col min="11033" max="11033" width="9.28515625" style="79" bestFit="1" customWidth="1"/>
    <col min="11034" max="11034" width="11" style="79" customWidth="1"/>
    <col min="11035" max="11265" width="9.140625" style="79"/>
    <col min="11266" max="11266" width="6.7109375" style="79" customWidth="1"/>
    <col min="11267" max="11267" width="17.140625" style="79" customWidth="1"/>
    <col min="11268" max="11268" width="8.140625" style="79" customWidth="1"/>
    <col min="11269" max="11269" width="7.7109375" style="79" customWidth="1"/>
    <col min="11270" max="11270" width="7.5703125" style="79" bestFit="1" customWidth="1"/>
    <col min="11271" max="11271" width="8.42578125" style="79" customWidth="1"/>
    <col min="11272" max="11272" width="7.85546875" style="79" customWidth="1"/>
    <col min="11273" max="11273" width="7.5703125" style="79" bestFit="1" customWidth="1"/>
    <col min="11274" max="11274" width="9.28515625" style="79" bestFit="1" customWidth="1"/>
    <col min="11275" max="11275" width="8.140625" style="79" bestFit="1" customWidth="1"/>
    <col min="11276" max="11276" width="7.5703125" style="79" bestFit="1" customWidth="1"/>
    <col min="11277" max="11277" width="9.28515625" style="79" bestFit="1" customWidth="1"/>
    <col min="11278" max="11278" width="9.5703125" style="79" customWidth="1"/>
    <col min="11279" max="11279" width="7.5703125" style="79" bestFit="1" customWidth="1"/>
    <col min="11280" max="11280" width="9.28515625" style="79" bestFit="1" customWidth="1"/>
    <col min="11281" max="11281" width="10.42578125" style="79" customWidth="1"/>
    <col min="11282" max="11282" width="8.42578125" style="79" bestFit="1" customWidth="1"/>
    <col min="11283" max="11283" width="8.42578125" style="79" customWidth="1"/>
    <col min="11284" max="11284" width="10.7109375" style="79" customWidth="1"/>
    <col min="11285" max="11285" width="10" style="79" customWidth="1"/>
    <col min="11286" max="11286" width="9.28515625" style="79" bestFit="1" customWidth="1"/>
    <col min="11287" max="11287" width="8.42578125" style="79" bestFit="1" customWidth="1"/>
    <col min="11288" max="11288" width="8.7109375" style="79" bestFit="1" customWidth="1"/>
    <col min="11289" max="11289" width="9.28515625" style="79" bestFit="1" customWidth="1"/>
    <col min="11290" max="11290" width="11" style="79" customWidth="1"/>
    <col min="11291" max="11521" width="9.140625" style="79"/>
    <col min="11522" max="11522" width="6.7109375" style="79" customWidth="1"/>
    <col min="11523" max="11523" width="17.140625" style="79" customWidth="1"/>
    <col min="11524" max="11524" width="8.140625" style="79" customWidth="1"/>
    <col min="11525" max="11525" width="7.7109375" style="79" customWidth="1"/>
    <col min="11526" max="11526" width="7.5703125" style="79" bestFit="1" customWidth="1"/>
    <col min="11527" max="11527" width="8.42578125" style="79" customWidth="1"/>
    <col min="11528" max="11528" width="7.85546875" style="79" customWidth="1"/>
    <col min="11529" max="11529" width="7.5703125" style="79" bestFit="1" customWidth="1"/>
    <col min="11530" max="11530" width="9.28515625" style="79" bestFit="1" customWidth="1"/>
    <col min="11531" max="11531" width="8.140625" style="79" bestFit="1" customWidth="1"/>
    <col min="11532" max="11532" width="7.5703125" style="79" bestFit="1" customWidth="1"/>
    <col min="11533" max="11533" width="9.28515625" style="79" bestFit="1" customWidth="1"/>
    <col min="11534" max="11534" width="9.5703125" style="79" customWidth="1"/>
    <col min="11535" max="11535" width="7.5703125" style="79" bestFit="1" customWidth="1"/>
    <col min="11536" max="11536" width="9.28515625" style="79" bestFit="1" customWidth="1"/>
    <col min="11537" max="11537" width="10.42578125" style="79" customWidth="1"/>
    <col min="11538" max="11538" width="8.42578125" style="79" bestFit="1" customWidth="1"/>
    <col min="11539" max="11539" width="8.42578125" style="79" customWidth="1"/>
    <col min="11540" max="11540" width="10.7109375" style="79" customWidth="1"/>
    <col min="11541" max="11541" width="10" style="79" customWidth="1"/>
    <col min="11542" max="11542" width="9.28515625" style="79" bestFit="1" customWidth="1"/>
    <col min="11543" max="11543" width="8.42578125" style="79" bestFit="1" customWidth="1"/>
    <col min="11544" max="11544" width="8.7109375" style="79" bestFit="1" customWidth="1"/>
    <col min="11545" max="11545" width="9.28515625" style="79" bestFit="1" customWidth="1"/>
    <col min="11546" max="11546" width="11" style="79" customWidth="1"/>
    <col min="11547" max="11777" width="9.140625" style="79"/>
    <col min="11778" max="11778" width="6.7109375" style="79" customWidth="1"/>
    <col min="11779" max="11779" width="17.140625" style="79" customWidth="1"/>
    <col min="11780" max="11780" width="8.140625" style="79" customWidth="1"/>
    <col min="11781" max="11781" width="7.7109375" style="79" customWidth="1"/>
    <col min="11782" max="11782" width="7.5703125" style="79" bestFit="1" customWidth="1"/>
    <col min="11783" max="11783" width="8.42578125" style="79" customWidth="1"/>
    <col min="11784" max="11784" width="7.85546875" style="79" customWidth="1"/>
    <col min="11785" max="11785" width="7.5703125" style="79" bestFit="1" customWidth="1"/>
    <col min="11786" max="11786" width="9.28515625" style="79" bestFit="1" customWidth="1"/>
    <col min="11787" max="11787" width="8.140625" style="79" bestFit="1" customWidth="1"/>
    <col min="11788" max="11788" width="7.5703125" style="79" bestFit="1" customWidth="1"/>
    <col min="11789" max="11789" width="9.28515625" style="79" bestFit="1" customWidth="1"/>
    <col min="11790" max="11790" width="9.5703125" style="79" customWidth="1"/>
    <col min="11791" max="11791" width="7.5703125" style="79" bestFit="1" customWidth="1"/>
    <col min="11792" max="11792" width="9.28515625" style="79" bestFit="1" customWidth="1"/>
    <col min="11793" max="11793" width="10.42578125" style="79" customWidth="1"/>
    <col min="11794" max="11794" width="8.42578125" style="79" bestFit="1" customWidth="1"/>
    <col min="11795" max="11795" width="8.42578125" style="79" customWidth="1"/>
    <col min="11796" max="11796" width="10.7109375" style="79" customWidth="1"/>
    <col min="11797" max="11797" width="10" style="79" customWidth="1"/>
    <col min="11798" max="11798" width="9.28515625" style="79" bestFit="1" customWidth="1"/>
    <col min="11799" max="11799" width="8.42578125" style="79" bestFit="1" customWidth="1"/>
    <col min="11800" max="11800" width="8.7109375" style="79" bestFit="1" customWidth="1"/>
    <col min="11801" max="11801" width="9.28515625" style="79" bestFit="1" customWidth="1"/>
    <col min="11802" max="11802" width="11" style="79" customWidth="1"/>
    <col min="11803" max="12033" width="9.140625" style="79"/>
    <col min="12034" max="12034" width="6.7109375" style="79" customWidth="1"/>
    <col min="12035" max="12035" width="17.140625" style="79" customWidth="1"/>
    <col min="12036" max="12036" width="8.140625" style="79" customWidth="1"/>
    <col min="12037" max="12037" width="7.7109375" style="79" customWidth="1"/>
    <col min="12038" max="12038" width="7.5703125" style="79" bestFit="1" customWidth="1"/>
    <col min="12039" max="12039" width="8.42578125" style="79" customWidth="1"/>
    <col min="12040" max="12040" width="7.85546875" style="79" customWidth="1"/>
    <col min="12041" max="12041" width="7.5703125" style="79" bestFit="1" customWidth="1"/>
    <col min="12042" max="12042" width="9.28515625" style="79" bestFit="1" customWidth="1"/>
    <col min="12043" max="12043" width="8.140625" style="79" bestFit="1" customWidth="1"/>
    <col min="12044" max="12044" width="7.5703125" style="79" bestFit="1" customWidth="1"/>
    <col min="12045" max="12045" width="9.28515625" style="79" bestFit="1" customWidth="1"/>
    <col min="12046" max="12046" width="9.5703125" style="79" customWidth="1"/>
    <col min="12047" max="12047" width="7.5703125" style="79" bestFit="1" customWidth="1"/>
    <col min="12048" max="12048" width="9.28515625" style="79" bestFit="1" customWidth="1"/>
    <col min="12049" max="12049" width="10.42578125" style="79" customWidth="1"/>
    <col min="12050" max="12050" width="8.42578125" style="79" bestFit="1" customWidth="1"/>
    <col min="12051" max="12051" width="8.42578125" style="79" customWidth="1"/>
    <col min="12052" max="12052" width="10.7109375" style="79" customWidth="1"/>
    <col min="12053" max="12053" width="10" style="79" customWidth="1"/>
    <col min="12054" max="12054" width="9.28515625" style="79" bestFit="1" customWidth="1"/>
    <col min="12055" max="12055" width="8.42578125" style="79" bestFit="1" customWidth="1"/>
    <col min="12056" max="12056" width="8.7109375" style="79" bestFit="1" customWidth="1"/>
    <col min="12057" max="12057" width="9.28515625" style="79" bestFit="1" customWidth="1"/>
    <col min="12058" max="12058" width="11" style="79" customWidth="1"/>
    <col min="12059" max="12289" width="9.140625" style="79"/>
    <col min="12290" max="12290" width="6.7109375" style="79" customWidth="1"/>
    <col min="12291" max="12291" width="17.140625" style="79" customWidth="1"/>
    <col min="12292" max="12292" width="8.140625" style="79" customWidth="1"/>
    <col min="12293" max="12293" width="7.7109375" style="79" customWidth="1"/>
    <col min="12294" max="12294" width="7.5703125" style="79" bestFit="1" customWidth="1"/>
    <col min="12295" max="12295" width="8.42578125" style="79" customWidth="1"/>
    <col min="12296" max="12296" width="7.85546875" style="79" customWidth="1"/>
    <col min="12297" max="12297" width="7.5703125" style="79" bestFit="1" customWidth="1"/>
    <col min="12298" max="12298" width="9.28515625" style="79" bestFit="1" customWidth="1"/>
    <col min="12299" max="12299" width="8.140625" style="79" bestFit="1" customWidth="1"/>
    <col min="12300" max="12300" width="7.5703125" style="79" bestFit="1" customWidth="1"/>
    <col min="12301" max="12301" width="9.28515625" style="79" bestFit="1" customWidth="1"/>
    <col min="12302" max="12302" width="9.5703125" style="79" customWidth="1"/>
    <col min="12303" max="12303" width="7.5703125" style="79" bestFit="1" customWidth="1"/>
    <col min="12304" max="12304" width="9.28515625" style="79" bestFit="1" customWidth="1"/>
    <col min="12305" max="12305" width="10.42578125" style="79" customWidth="1"/>
    <col min="12306" max="12306" width="8.42578125" style="79" bestFit="1" customWidth="1"/>
    <col min="12307" max="12307" width="8.42578125" style="79" customWidth="1"/>
    <col min="12308" max="12308" width="10.7109375" style="79" customWidth="1"/>
    <col min="12309" max="12309" width="10" style="79" customWidth="1"/>
    <col min="12310" max="12310" width="9.28515625" style="79" bestFit="1" customWidth="1"/>
    <col min="12311" max="12311" width="8.42578125" style="79" bestFit="1" customWidth="1"/>
    <col min="12312" max="12312" width="8.7109375" style="79" bestFit="1" customWidth="1"/>
    <col min="12313" max="12313" width="9.28515625" style="79" bestFit="1" customWidth="1"/>
    <col min="12314" max="12314" width="11" style="79" customWidth="1"/>
    <col min="12315" max="12545" width="9.140625" style="79"/>
    <col min="12546" max="12546" width="6.7109375" style="79" customWidth="1"/>
    <col min="12547" max="12547" width="17.140625" style="79" customWidth="1"/>
    <col min="12548" max="12548" width="8.140625" style="79" customWidth="1"/>
    <col min="12549" max="12549" width="7.7109375" style="79" customWidth="1"/>
    <col min="12550" max="12550" width="7.5703125" style="79" bestFit="1" customWidth="1"/>
    <col min="12551" max="12551" width="8.42578125" style="79" customWidth="1"/>
    <col min="12552" max="12552" width="7.85546875" style="79" customWidth="1"/>
    <col min="12553" max="12553" width="7.5703125" style="79" bestFit="1" customWidth="1"/>
    <col min="12554" max="12554" width="9.28515625" style="79" bestFit="1" customWidth="1"/>
    <col min="12555" max="12555" width="8.140625" style="79" bestFit="1" customWidth="1"/>
    <col min="12556" max="12556" width="7.5703125" style="79" bestFit="1" customWidth="1"/>
    <col min="12557" max="12557" width="9.28515625" style="79" bestFit="1" customWidth="1"/>
    <col min="12558" max="12558" width="9.5703125" style="79" customWidth="1"/>
    <col min="12559" max="12559" width="7.5703125" style="79" bestFit="1" customWidth="1"/>
    <col min="12560" max="12560" width="9.28515625" style="79" bestFit="1" customWidth="1"/>
    <col min="12561" max="12561" width="10.42578125" style="79" customWidth="1"/>
    <col min="12562" max="12562" width="8.42578125" style="79" bestFit="1" customWidth="1"/>
    <col min="12563" max="12563" width="8.42578125" style="79" customWidth="1"/>
    <col min="12564" max="12564" width="10.7109375" style="79" customWidth="1"/>
    <col min="12565" max="12565" width="10" style="79" customWidth="1"/>
    <col min="12566" max="12566" width="9.28515625" style="79" bestFit="1" customWidth="1"/>
    <col min="12567" max="12567" width="8.42578125" style="79" bestFit="1" customWidth="1"/>
    <col min="12568" max="12568" width="8.7109375" style="79" bestFit="1" customWidth="1"/>
    <col min="12569" max="12569" width="9.28515625" style="79" bestFit="1" customWidth="1"/>
    <col min="12570" max="12570" width="11" style="79" customWidth="1"/>
    <col min="12571" max="12801" width="9.140625" style="79"/>
    <col min="12802" max="12802" width="6.7109375" style="79" customWidth="1"/>
    <col min="12803" max="12803" width="17.140625" style="79" customWidth="1"/>
    <col min="12804" max="12804" width="8.140625" style="79" customWidth="1"/>
    <col min="12805" max="12805" width="7.7109375" style="79" customWidth="1"/>
    <col min="12806" max="12806" width="7.5703125" style="79" bestFit="1" customWidth="1"/>
    <col min="12807" max="12807" width="8.42578125" style="79" customWidth="1"/>
    <col min="12808" max="12808" width="7.85546875" style="79" customWidth="1"/>
    <col min="12809" max="12809" width="7.5703125" style="79" bestFit="1" customWidth="1"/>
    <col min="12810" max="12810" width="9.28515625" style="79" bestFit="1" customWidth="1"/>
    <col min="12811" max="12811" width="8.140625" style="79" bestFit="1" customWidth="1"/>
    <col min="12812" max="12812" width="7.5703125" style="79" bestFit="1" customWidth="1"/>
    <col min="12813" max="12813" width="9.28515625" style="79" bestFit="1" customWidth="1"/>
    <col min="12814" max="12814" width="9.5703125" style="79" customWidth="1"/>
    <col min="12815" max="12815" width="7.5703125" style="79" bestFit="1" customWidth="1"/>
    <col min="12816" max="12816" width="9.28515625" style="79" bestFit="1" customWidth="1"/>
    <col min="12817" max="12817" width="10.42578125" style="79" customWidth="1"/>
    <col min="12818" max="12818" width="8.42578125" style="79" bestFit="1" customWidth="1"/>
    <col min="12819" max="12819" width="8.42578125" style="79" customWidth="1"/>
    <col min="12820" max="12820" width="10.7109375" style="79" customWidth="1"/>
    <col min="12821" max="12821" width="10" style="79" customWidth="1"/>
    <col min="12822" max="12822" width="9.28515625" style="79" bestFit="1" customWidth="1"/>
    <col min="12823" max="12823" width="8.42578125" style="79" bestFit="1" customWidth="1"/>
    <col min="12824" max="12824" width="8.7109375" style="79" bestFit="1" customWidth="1"/>
    <col min="12825" max="12825" width="9.28515625" style="79" bestFit="1" customWidth="1"/>
    <col min="12826" max="12826" width="11" style="79" customWidth="1"/>
    <col min="12827" max="13057" width="9.140625" style="79"/>
    <col min="13058" max="13058" width="6.7109375" style="79" customWidth="1"/>
    <col min="13059" max="13059" width="17.140625" style="79" customWidth="1"/>
    <col min="13060" max="13060" width="8.140625" style="79" customWidth="1"/>
    <col min="13061" max="13061" width="7.7109375" style="79" customWidth="1"/>
    <col min="13062" max="13062" width="7.5703125" style="79" bestFit="1" customWidth="1"/>
    <col min="13063" max="13063" width="8.42578125" style="79" customWidth="1"/>
    <col min="13064" max="13064" width="7.85546875" style="79" customWidth="1"/>
    <col min="13065" max="13065" width="7.5703125" style="79" bestFit="1" customWidth="1"/>
    <col min="13066" max="13066" width="9.28515625" style="79" bestFit="1" customWidth="1"/>
    <col min="13067" max="13067" width="8.140625" style="79" bestFit="1" customWidth="1"/>
    <col min="13068" max="13068" width="7.5703125" style="79" bestFit="1" customWidth="1"/>
    <col min="13069" max="13069" width="9.28515625" style="79" bestFit="1" customWidth="1"/>
    <col min="13070" max="13070" width="9.5703125" style="79" customWidth="1"/>
    <col min="13071" max="13071" width="7.5703125" style="79" bestFit="1" customWidth="1"/>
    <col min="13072" max="13072" width="9.28515625" style="79" bestFit="1" customWidth="1"/>
    <col min="13073" max="13073" width="10.42578125" style="79" customWidth="1"/>
    <col min="13074" max="13074" width="8.42578125" style="79" bestFit="1" customWidth="1"/>
    <col min="13075" max="13075" width="8.42578125" style="79" customWidth="1"/>
    <col min="13076" max="13076" width="10.7109375" style="79" customWidth="1"/>
    <col min="13077" max="13077" width="10" style="79" customWidth="1"/>
    <col min="13078" max="13078" width="9.28515625" style="79" bestFit="1" customWidth="1"/>
    <col min="13079" max="13079" width="8.42578125" style="79" bestFit="1" customWidth="1"/>
    <col min="13080" max="13080" width="8.7109375" style="79" bestFit="1" customWidth="1"/>
    <col min="13081" max="13081" width="9.28515625" style="79" bestFit="1" customWidth="1"/>
    <col min="13082" max="13082" width="11" style="79" customWidth="1"/>
    <col min="13083" max="13313" width="9.140625" style="79"/>
    <col min="13314" max="13314" width="6.7109375" style="79" customWidth="1"/>
    <col min="13315" max="13315" width="17.140625" style="79" customWidth="1"/>
    <col min="13316" max="13316" width="8.140625" style="79" customWidth="1"/>
    <col min="13317" max="13317" width="7.7109375" style="79" customWidth="1"/>
    <col min="13318" max="13318" width="7.5703125" style="79" bestFit="1" customWidth="1"/>
    <col min="13319" max="13319" width="8.42578125" style="79" customWidth="1"/>
    <col min="13320" max="13320" width="7.85546875" style="79" customWidth="1"/>
    <col min="13321" max="13321" width="7.5703125" style="79" bestFit="1" customWidth="1"/>
    <col min="13322" max="13322" width="9.28515625" style="79" bestFit="1" customWidth="1"/>
    <col min="13323" max="13323" width="8.140625" style="79" bestFit="1" customWidth="1"/>
    <col min="13324" max="13324" width="7.5703125" style="79" bestFit="1" customWidth="1"/>
    <col min="13325" max="13325" width="9.28515625" style="79" bestFit="1" customWidth="1"/>
    <col min="13326" max="13326" width="9.5703125" style="79" customWidth="1"/>
    <col min="13327" max="13327" width="7.5703125" style="79" bestFit="1" customWidth="1"/>
    <col min="13328" max="13328" width="9.28515625" style="79" bestFit="1" customWidth="1"/>
    <col min="13329" max="13329" width="10.42578125" style="79" customWidth="1"/>
    <col min="13330" max="13330" width="8.42578125" style="79" bestFit="1" customWidth="1"/>
    <col min="13331" max="13331" width="8.42578125" style="79" customWidth="1"/>
    <col min="13332" max="13332" width="10.7109375" style="79" customWidth="1"/>
    <col min="13333" max="13333" width="10" style="79" customWidth="1"/>
    <col min="13334" max="13334" width="9.28515625" style="79" bestFit="1" customWidth="1"/>
    <col min="13335" max="13335" width="8.42578125" style="79" bestFit="1" customWidth="1"/>
    <col min="13336" max="13336" width="8.7109375" style="79" bestFit="1" customWidth="1"/>
    <col min="13337" max="13337" width="9.28515625" style="79" bestFit="1" customWidth="1"/>
    <col min="13338" max="13338" width="11" style="79" customWidth="1"/>
    <col min="13339" max="13569" width="9.140625" style="79"/>
    <col min="13570" max="13570" width="6.7109375" style="79" customWidth="1"/>
    <col min="13571" max="13571" width="17.140625" style="79" customWidth="1"/>
    <col min="13572" max="13572" width="8.140625" style="79" customWidth="1"/>
    <col min="13573" max="13573" width="7.7109375" style="79" customWidth="1"/>
    <col min="13574" max="13574" width="7.5703125" style="79" bestFit="1" customWidth="1"/>
    <col min="13575" max="13575" width="8.42578125" style="79" customWidth="1"/>
    <col min="13576" max="13576" width="7.85546875" style="79" customWidth="1"/>
    <col min="13577" max="13577" width="7.5703125" style="79" bestFit="1" customWidth="1"/>
    <col min="13578" max="13578" width="9.28515625" style="79" bestFit="1" customWidth="1"/>
    <col min="13579" max="13579" width="8.140625" style="79" bestFit="1" customWidth="1"/>
    <col min="13580" max="13580" width="7.5703125" style="79" bestFit="1" customWidth="1"/>
    <col min="13581" max="13581" width="9.28515625" style="79" bestFit="1" customWidth="1"/>
    <col min="13582" max="13582" width="9.5703125" style="79" customWidth="1"/>
    <col min="13583" max="13583" width="7.5703125" style="79" bestFit="1" customWidth="1"/>
    <col min="13584" max="13584" width="9.28515625" style="79" bestFit="1" customWidth="1"/>
    <col min="13585" max="13585" width="10.42578125" style="79" customWidth="1"/>
    <col min="13586" max="13586" width="8.42578125" style="79" bestFit="1" customWidth="1"/>
    <col min="13587" max="13587" width="8.42578125" style="79" customWidth="1"/>
    <col min="13588" max="13588" width="10.7109375" style="79" customWidth="1"/>
    <col min="13589" max="13589" width="10" style="79" customWidth="1"/>
    <col min="13590" max="13590" width="9.28515625" style="79" bestFit="1" customWidth="1"/>
    <col min="13591" max="13591" width="8.42578125" style="79" bestFit="1" customWidth="1"/>
    <col min="13592" max="13592" width="8.7109375" style="79" bestFit="1" customWidth="1"/>
    <col min="13593" max="13593" width="9.28515625" style="79" bestFit="1" customWidth="1"/>
    <col min="13594" max="13594" width="11" style="79" customWidth="1"/>
    <col min="13595" max="13825" width="9.140625" style="79"/>
    <col min="13826" max="13826" width="6.7109375" style="79" customWidth="1"/>
    <col min="13827" max="13827" width="17.140625" style="79" customWidth="1"/>
    <col min="13828" max="13828" width="8.140625" style="79" customWidth="1"/>
    <col min="13829" max="13829" width="7.7109375" style="79" customWidth="1"/>
    <col min="13830" max="13830" width="7.5703125" style="79" bestFit="1" customWidth="1"/>
    <col min="13831" max="13831" width="8.42578125" style="79" customWidth="1"/>
    <col min="13832" max="13832" width="7.85546875" style="79" customWidth="1"/>
    <col min="13833" max="13833" width="7.5703125" style="79" bestFit="1" customWidth="1"/>
    <col min="13834" max="13834" width="9.28515625" style="79" bestFit="1" customWidth="1"/>
    <col min="13835" max="13835" width="8.140625" style="79" bestFit="1" customWidth="1"/>
    <col min="13836" max="13836" width="7.5703125" style="79" bestFit="1" customWidth="1"/>
    <col min="13837" max="13837" width="9.28515625" style="79" bestFit="1" customWidth="1"/>
    <col min="13838" max="13838" width="9.5703125" style="79" customWidth="1"/>
    <col min="13839" max="13839" width="7.5703125" style="79" bestFit="1" customWidth="1"/>
    <col min="13840" max="13840" width="9.28515625" style="79" bestFit="1" customWidth="1"/>
    <col min="13841" max="13841" width="10.42578125" style="79" customWidth="1"/>
    <col min="13842" max="13842" width="8.42578125" style="79" bestFit="1" customWidth="1"/>
    <col min="13843" max="13843" width="8.42578125" style="79" customWidth="1"/>
    <col min="13844" max="13844" width="10.7109375" style="79" customWidth="1"/>
    <col min="13845" max="13845" width="10" style="79" customWidth="1"/>
    <col min="13846" max="13846" width="9.28515625" style="79" bestFit="1" customWidth="1"/>
    <col min="13847" max="13847" width="8.42578125" style="79" bestFit="1" customWidth="1"/>
    <col min="13848" max="13848" width="8.7109375" style="79" bestFit="1" customWidth="1"/>
    <col min="13849" max="13849" width="9.28515625" style="79" bestFit="1" customWidth="1"/>
    <col min="13850" max="13850" width="11" style="79" customWidth="1"/>
    <col min="13851" max="14081" width="9.140625" style="79"/>
    <col min="14082" max="14082" width="6.7109375" style="79" customWidth="1"/>
    <col min="14083" max="14083" width="17.140625" style="79" customWidth="1"/>
    <col min="14084" max="14084" width="8.140625" style="79" customWidth="1"/>
    <col min="14085" max="14085" width="7.7109375" style="79" customWidth="1"/>
    <col min="14086" max="14086" width="7.5703125" style="79" bestFit="1" customWidth="1"/>
    <col min="14087" max="14087" width="8.42578125" style="79" customWidth="1"/>
    <col min="14088" max="14088" width="7.85546875" style="79" customWidth="1"/>
    <col min="14089" max="14089" width="7.5703125" style="79" bestFit="1" customWidth="1"/>
    <col min="14090" max="14090" width="9.28515625" style="79" bestFit="1" customWidth="1"/>
    <col min="14091" max="14091" width="8.140625" style="79" bestFit="1" customWidth="1"/>
    <col min="14092" max="14092" width="7.5703125" style="79" bestFit="1" customWidth="1"/>
    <col min="14093" max="14093" width="9.28515625" style="79" bestFit="1" customWidth="1"/>
    <col min="14094" max="14094" width="9.5703125" style="79" customWidth="1"/>
    <col min="14095" max="14095" width="7.5703125" style="79" bestFit="1" customWidth="1"/>
    <col min="14096" max="14096" width="9.28515625" style="79" bestFit="1" customWidth="1"/>
    <col min="14097" max="14097" width="10.42578125" style="79" customWidth="1"/>
    <col min="14098" max="14098" width="8.42578125" style="79" bestFit="1" customWidth="1"/>
    <col min="14099" max="14099" width="8.42578125" style="79" customWidth="1"/>
    <col min="14100" max="14100" width="10.7109375" style="79" customWidth="1"/>
    <col min="14101" max="14101" width="10" style="79" customWidth="1"/>
    <col min="14102" max="14102" width="9.28515625" style="79" bestFit="1" customWidth="1"/>
    <col min="14103" max="14103" width="8.42578125" style="79" bestFit="1" customWidth="1"/>
    <col min="14104" max="14104" width="8.7109375" style="79" bestFit="1" customWidth="1"/>
    <col min="14105" max="14105" width="9.28515625" style="79" bestFit="1" customWidth="1"/>
    <col min="14106" max="14106" width="11" style="79" customWidth="1"/>
    <col min="14107" max="14337" width="9.140625" style="79"/>
    <col min="14338" max="14338" width="6.7109375" style="79" customWidth="1"/>
    <col min="14339" max="14339" width="17.140625" style="79" customWidth="1"/>
    <col min="14340" max="14340" width="8.140625" style="79" customWidth="1"/>
    <col min="14341" max="14341" width="7.7109375" style="79" customWidth="1"/>
    <col min="14342" max="14342" width="7.5703125" style="79" bestFit="1" customWidth="1"/>
    <col min="14343" max="14343" width="8.42578125" style="79" customWidth="1"/>
    <col min="14344" max="14344" width="7.85546875" style="79" customWidth="1"/>
    <col min="14345" max="14345" width="7.5703125" style="79" bestFit="1" customWidth="1"/>
    <col min="14346" max="14346" width="9.28515625" style="79" bestFit="1" customWidth="1"/>
    <col min="14347" max="14347" width="8.140625" style="79" bestFit="1" customWidth="1"/>
    <col min="14348" max="14348" width="7.5703125" style="79" bestFit="1" customWidth="1"/>
    <col min="14349" max="14349" width="9.28515625" style="79" bestFit="1" customWidth="1"/>
    <col min="14350" max="14350" width="9.5703125" style="79" customWidth="1"/>
    <col min="14351" max="14351" width="7.5703125" style="79" bestFit="1" customWidth="1"/>
    <col min="14352" max="14352" width="9.28515625" style="79" bestFit="1" customWidth="1"/>
    <col min="14353" max="14353" width="10.42578125" style="79" customWidth="1"/>
    <col min="14354" max="14354" width="8.42578125" style="79" bestFit="1" customWidth="1"/>
    <col min="14355" max="14355" width="8.42578125" style="79" customWidth="1"/>
    <col min="14356" max="14356" width="10.7109375" style="79" customWidth="1"/>
    <col min="14357" max="14357" width="10" style="79" customWidth="1"/>
    <col min="14358" max="14358" width="9.28515625" style="79" bestFit="1" customWidth="1"/>
    <col min="14359" max="14359" width="8.42578125" style="79" bestFit="1" customWidth="1"/>
    <col min="14360" max="14360" width="8.7109375" style="79" bestFit="1" customWidth="1"/>
    <col min="14361" max="14361" width="9.28515625" style="79" bestFit="1" customWidth="1"/>
    <col min="14362" max="14362" width="11" style="79" customWidth="1"/>
    <col min="14363" max="14593" width="9.140625" style="79"/>
    <col min="14594" max="14594" width="6.7109375" style="79" customWidth="1"/>
    <col min="14595" max="14595" width="17.140625" style="79" customWidth="1"/>
    <col min="14596" max="14596" width="8.140625" style="79" customWidth="1"/>
    <col min="14597" max="14597" width="7.7109375" style="79" customWidth="1"/>
    <col min="14598" max="14598" width="7.5703125" style="79" bestFit="1" customWidth="1"/>
    <col min="14599" max="14599" width="8.42578125" style="79" customWidth="1"/>
    <col min="14600" max="14600" width="7.85546875" style="79" customWidth="1"/>
    <col min="14601" max="14601" width="7.5703125" style="79" bestFit="1" customWidth="1"/>
    <col min="14602" max="14602" width="9.28515625" style="79" bestFit="1" customWidth="1"/>
    <col min="14603" max="14603" width="8.140625" style="79" bestFit="1" customWidth="1"/>
    <col min="14604" max="14604" width="7.5703125" style="79" bestFit="1" customWidth="1"/>
    <col min="14605" max="14605" width="9.28515625" style="79" bestFit="1" customWidth="1"/>
    <col min="14606" max="14606" width="9.5703125" style="79" customWidth="1"/>
    <col min="14607" max="14607" width="7.5703125" style="79" bestFit="1" customWidth="1"/>
    <col min="14608" max="14608" width="9.28515625" style="79" bestFit="1" customWidth="1"/>
    <col min="14609" max="14609" width="10.42578125" style="79" customWidth="1"/>
    <col min="14610" max="14610" width="8.42578125" style="79" bestFit="1" customWidth="1"/>
    <col min="14611" max="14611" width="8.42578125" style="79" customWidth="1"/>
    <col min="14612" max="14612" width="10.7109375" style="79" customWidth="1"/>
    <col min="14613" max="14613" width="10" style="79" customWidth="1"/>
    <col min="14614" max="14614" width="9.28515625" style="79" bestFit="1" customWidth="1"/>
    <col min="14615" max="14615" width="8.42578125" style="79" bestFit="1" customWidth="1"/>
    <col min="14616" max="14616" width="8.7109375" style="79" bestFit="1" customWidth="1"/>
    <col min="14617" max="14617" width="9.28515625" style="79" bestFit="1" customWidth="1"/>
    <col min="14618" max="14618" width="11" style="79" customWidth="1"/>
    <col min="14619" max="14849" width="9.140625" style="79"/>
    <col min="14850" max="14850" width="6.7109375" style="79" customWidth="1"/>
    <col min="14851" max="14851" width="17.140625" style="79" customWidth="1"/>
    <col min="14852" max="14852" width="8.140625" style="79" customWidth="1"/>
    <col min="14853" max="14853" width="7.7109375" style="79" customWidth="1"/>
    <col min="14854" max="14854" width="7.5703125" style="79" bestFit="1" customWidth="1"/>
    <col min="14855" max="14855" width="8.42578125" style="79" customWidth="1"/>
    <col min="14856" max="14856" width="7.85546875" style="79" customWidth="1"/>
    <col min="14857" max="14857" width="7.5703125" style="79" bestFit="1" customWidth="1"/>
    <col min="14858" max="14858" width="9.28515625" style="79" bestFit="1" customWidth="1"/>
    <col min="14859" max="14859" width="8.140625" style="79" bestFit="1" customWidth="1"/>
    <col min="14860" max="14860" width="7.5703125" style="79" bestFit="1" customWidth="1"/>
    <col min="14861" max="14861" width="9.28515625" style="79" bestFit="1" customWidth="1"/>
    <col min="14862" max="14862" width="9.5703125" style="79" customWidth="1"/>
    <col min="14863" max="14863" width="7.5703125" style="79" bestFit="1" customWidth="1"/>
    <col min="14864" max="14864" width="9.28515625" style="79" bestFit="1" customWidth="1"/>
    <col min="14865" max="14865" width="10.42578125" style="79" customWidth="1"/>
    <col min="14866" max="14866" width="8.42578125" style="79" bestFit="1" customWidth="1"/>
    <col min="14867" max="14867" width="8.42578125" style="79" customWidth="1"/>
    <col min="14868" max="14868" width="10.7109375" style="79" customWidth="1"/>
    <col min="14869" max="14869" width="10" style="79" customWidth="1"/>
    <col min="14870" max="14870" width="9.28515625" style="79" bestFit="1" customWidth="1"/>
    <col min="14871" max="14871" width="8.42578125" style="79" bestFit="1" customWidth="1"/>
    <col min="14872" max="14872" width="8.7109375" style="79" bestFit="1" customWidth="1"/>
    <col min="14873" max="14873" width="9.28515625" style="79" bestFit="1" customWidth="1"/>
    <col min="14874" max="14874" width="11" style="79" customWidth="1"/>
    <col min="14875" max="15105" width="9.140625" style="79"/>
    <col min="15106" max="15106" width="6.7109375" style="79" customWidth="1"/>
    <col min="15107" max="15107" width="17.140625" style="79" customWidth="1"/>
    <col min="15108" max="15108" width="8.140625" style="79" customWidth="1"/>
    <col min="15109" max="15109" width="7.7109375" style="79" customWidth="1"/>
    <col min="15110" max="15110" width="7.5703125" style="79" bestFit="1" customWidth="1"/>
    <col min="15111" max="15111" width="8.42578125" style="79" customWidth="1"/>
    <col min="15112" max="15112" width="7.85546875" style="79" customWidth="1"/>
    <col min="15113" max="15113" width="7.5703125" style="79" bestFit="1" customWidth="1"/>
    <col min="15114" max="15114" width="9.28515625" style="79" bestFit="1" customWidth="1"/>
    <col min="15115" max="15115" width="8.140625" style="79" bestFit="1" customWidth="1"/>
    <col min="15116" max="15116" width="7.5703125" style="79" bestFit="1" customWidth="1"/>
    <col min="15117" max="15117" width="9.28515625" style="79" bestFit="1" customWidth="1"/>
    <col min="15118" max="15118" width="9.5703125" style="79" customWidth="1"/>
    <col min="15119" max="15119" width="7.5703125" style="79" bestFit="1" customWidth="1"/>
    <col min="15120" max="15120" width="9.28515625" style="79" bestFit="1" customWidth="1"/>
    <col min="15121" max="15121" width="10.42578125" style="79" customWidth="1"/>
    <col min="15122" max="15122" width="8.42578125" style="79" bestFit="1" customWidth="1"/>
    <col min="15123" max="15123" width="8.42578125" style="79" customWidth="1"/>
    <col min="15124" max="15124" width="10.7109375" style="79" customWidth="1"/>
    <col min="15125" max="15125" width="10" style="79" customWidth="1"/>
    <col min="15126" max="15126" width="9.28515625" style="79" bestFit="1" customWidth="1"/>
    <col min="15127" max="15127" width="8.42578125" style="79" bestFit="1" customWidth="1"/>
    <col min="15128" max="15128" width="8.7109375" style="79" bestFit="1" customWidth="1"/>
    <col min="15129" max="15129" width="9.28515625" style="79" bestFit="1" customWidth="1"/>
    <col min="15130" max="15130" width="11" style="79" customWidth="1"/>
    <col min="15131" max="15361" width="9.140625" style="79"/>
    <col min="15362" max="15362" width="6.7109375" style="79" customWidth="1"/>
    <col min="15363" max="15363" width="17.140625" style="79" customWidth="1"/>
    <col min="15364" max="15364" width="8.140625" style="79" customWidth="1"/>
    <col min="15365" max="15365" width="7.7109375" style="79" customWidth="1"/>
    <col min="15366" max="15366" width="7.5703125" style="79" bestFit="1" customWidth="1"/>
    <col min="15367" max="15367" width="8.42578125" style="79" customWidth="1"/>
    <col min="15368" max="15368" width="7.85546875" style="79" customWidth="1"/>
    <col min="15369" max="15369" width="7.5703125" style="79" bestFit="1" customWidth="1"/>
    <col min="15370" max="15370" width="9.28515625" style="79" bestFit="1" customWidth="1"/>
    <col min="15371" max="15371" width="8.140625" style="79" bestFit="1" customWidth="1"/>
    <col min="15372" max="15372" width="7.5703125" style="79" bestFit="1" customWidth="1"/>
    <col min="15373" max="15373" width="9.28515625" style="79" bestFit="1" customWidth="1"/>
    <col min="15374" max="15374" width="9.5703125" style="79" customWidth="1"/>
    <col min="15375" max="15375" width="7.5703125" style="79" bestFit="1" customWidth="1"/>
    <col min="15376" max="15376" width="9.28515625" style="79" bestFit="1" customWidth="1"/>
    <col min="15377" max="15377" width="10.42578125" style="79" customWidth="1"/>
    <col min="15378" max="15378" width="8.42578125" style="79" bestFit="1" customWidth="1"/>
    <col min="15379" max="15379" width="8.42578125" style="79" customWidth="1"/>
    <col min="15380" max="15380" width="10.7109375" style="79" customWidth="1"/>
    <col min="15381" max="15381" width="10" style="79" customWidth="1"/>
    <col min="15382" max="15382" width="9.28515625" style="79" bestFit="1" customWidth="1"/>
    <col min="15383" max="15383" width="8.42578125" style="79" bestFit="1" customWidth="1"/>
    <col min="15384" max="15384" width="8.7109375" style="79" bestFit="1" customWidth="1"/>
    <col min="15385" max="15385" width="9.28515625" style="79" bestFit="1" customWidth="1"/>
    <col min="15386" max="15386" width="11" style="79" customWidth="1"/>
    <col min="15387" max="15617" width="9.140625" style="79"/>
    <col min="15618" max="15618" width="6.7109375" style="79" customWidth="1"/>
    <col min="15619" max="15619" width="17.140625" style="79" customWidth="1"/>
    <col min="15620" max="15620" width="8.140625" style="79" customWidth="1"/>
    <col min="15621" max="15621" width="7.7109375" style="79" customWidth="1"/>
    <col min="15622" max="15622" width="7.5703125" style="79" bestFit="1" customWidth="1"/>
    <col min="15623" max="15623" width="8.42578125" style="79" customWidth="1"/>
    <col min="15624" max="15624" width="7.85546875" style="79" customWidth="1"/>
    <col min="15625" max="15625" width="7.5703125" style="79" bestFit="1" customWidth="1"/>
    <col min="15626" max="15626" width="9.28515625" style="79" bestFit="1" customWidth="1"/>
    <col min="15627" max="15627" width="8.140625" style="79" bestFit="1" customWidth="1"/>
    <col min="15628" max="15628" width="7.5703125" style="79" bestFit="1" customWidth="1"/>
    <col min="15629" max="15629" width="9.28515625" style="79" bestFit="1" customWidth="1"/>
    <col min="15630" max="15630" width="9.5703125" style="79" customWidth="1"/>
    <col min="15631" max="15631" width="7.5703125" style="79" bestFit="1" customWidth="1"/>
    <col min="15632" max="15632" width="9.28515625" style="79" bestFit="1" customWidth="1"/>
    <col min="15633" max="15633" width="10.42578125" style="79" customWidth="1"/>
    <col min="15634" max="15634" width="8.42578125" style="79" bestFit="1" customWidth="1"/>
    <col min="15635" max="15635" width="8.42578125" style="79" customWidth="1"/>
    <col min="15636" max="15636" width="10.7109375" style="79" customWidth="1"/>
    <col min="15637" max="15637" width="10" style="79" customWidth="1"/>
    <col min="15638" max="15638" width="9.28515625" style="79" bestFit="1" customWidth="1"/>
    <col min="15639" max="15639" width="8.42578125" style="79" bestFit="1" customWidth="1"/>
    <col min="15640" max="15640" width="8.7109375" style="79" bestFit="1" customWidth="1"/>
    <col min="15641" max="15641" width="9.28515625" style="79" bestFit="1" customWidth="1"/>
    <col min="15642" max="15642" width="11" style="79" customWidth="1"/>
    <col min="15643" max="15873" width="9.140625" style="79"/>
    <col min="15874" max="15874" width="6.7109375" style="79" customWidth="1"/>
    <col min="15875" max="15875" width="17.140625" style="79" customWidth="1"/>
    <col min="15876" max="15876" width="8.140625" style="79" customWidth="1"/>
    <col min="15877" max="15877" width="7.7109375" style="79" customWidth="1"/>
    <col min="15878" max="15878" width="7.5703125" style="79" bestFit="1" customWidth="1"/>
    <col min="15879" max="15879" width="8.42578125" style="79" customWidth="1"/>
    <col min="15880" max="15880" width="7.85546875" style="79" customWidth="1"/>
    <col min="15881" max="15881" width="7.5703125" style="79" bestFit="1" customWidth="1"/>
    <col min="15882" max="15882" width="9.28515625" style="79" bestFit="1" customWidth="1"/>
    <col min="15883" max="15883" width="8.140625" style="79" bestFit="1" customWidth="1"/>
    <col min="15884" max="15884" width="7.5703125" style="79" bestFit="1" customWidth="1"/>
    <col min="15885" max="15885" width="9.28515625" style="79" bestFit="1" customWidth="1"/>
    <col min="15886" max="15886" width="9.5703125" style="79" customWidth="1"/>
    <col min="15887" max="15887" width="7.5703125" style="79" bestFit="1" customWidth="1"/>
    <col min="15888" max="15888" width="9.28515625" style="79" bestFit="1" customWidth="1"/>
    <col min="15889" max="15889" width="10.42578125" style="79" customWidth="1"/>
    <col min="15890" max="15890" width="8.42578125" style="79" bestFit="1" customWidth="1"/>
    <col min="15891" max="15891" width="8.42578125" style="79" customWidth="1"/>
    <col min="15892" max="15892" width="10.7109375" style="79" customWidth="1"/>
    <col min="15893" max="15893" width="10" style="79" customWidth="1"/>
    <col min="15894" max="15894" width="9.28515625" style="79" bestFit="1" customWidth="1"/>
    <col min="15895" max="15895" width="8.42578125" style="79" bestFit="1" customWidth="1"/>
    <col min="15896" max="15896" width="8.7109375" style="79" bestFit="1" customWidth="1"/>
    <col min="15897" max="15897" width="9.28515625" style="79" bestFit="1" customWidth="1"/>
    <col min="15898" max="15898" width="11" style="79" customWidth="1"/>
    <col min="15899" max="16129" width="9.140625" style="79"/>
    <col min="16130" max="16130" width="6.7109375" style="79" customWidth="1"/>
    <col min="16131" max="16131" width="17.140625" style="79" customWidth="1"/>
    <col min="16132" max="16132" width="8.140625" style="79" customWidth="1"/>
    <col min="16133" max="16133" width="7.7109375" style="79" customWidth="1"/>
    <col min="16134" max="16134" width="7.5703125" style="79" bestFit="1" customWidth="1"/>
    <col min="16135" max="16135" width="8.42578125" style="79" customWidth="1"/>
    <col min="16136" max="16136" width="7.85546875" style="79" customWidth="1"/>
    <col min="16137" max="16137" width="7.5703125" style="79" bestFit="1" customWidth="1"/>
    <col min="16138" max="16138" width="9.28515625" style="79" bestFit="1" customWidth="1"/>
    <col min="16139" max="16139" width="8.140625" style="79" bestFit="1" customWidth="1"/>
    <col min="16140" max="16140" width="7.5703125" style="79" bestFit="1" customWidth="1"/>
    <col min="16141" max="16141" width="9.28515625" style="79" bestFit="1" customWidth="1"/>
    <col min="16142" max="16142" width="9.5703125" style="79" customWidth="1"/>
    <col min="16143" max="16143" width="7.5703125" style="79" bestFit="1" customWidth="1"/>
    <col min="16144" max="16144" width="9.28515625" style="79" bestFit="1" customWidth="1"/>
    <col min="16145" max="16145" width="10.42578125" style="79" customWidth="1"/>
    <col min="16146" max="16146" width="8.42578125" style="79" bestFit="1" customWidth="1"/>
    <col min="16147" max="16147" width="8.42578125" style="79" customWidth="1"/>
    <col min="16148" max="16148" width="10.7109375" style="79" customWidth="1"/>
    <col min="16149" max="16149" width="10" style="79" customWidth="1"/>
    <col min="16150" max="16150" width="9.28515625" style="79" bestFit="1" customWidth="1"/>
    <col min="16151" max="16151" width="8.42578125" style="79" bestFit="1" customWidth="1"/>
    <col min="16152" max="16152" width="8.7109375" style="79" bestFit="1" customWidth="1"/>
    <col min="16153" max="16153" width="9.28515625" style="79" bestFit="1" customWidth="1"/>
    <col min="16154" max="16154" width="11" style="79" customWidth="1"/>
    <col min="16155" max="16384" width="9.140625" style="79"/>
  </cols>
  <sheetData>
    <row r="1" spans="1:26" s="80" customFormat="1" ht="2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6" s="80" customFormat="1" ht="21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6" s="80" customFormat="1" ht="22.5" customHeight="1">
      <c r="A3" s="216" t="s">
        <v>40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80" customFormat="1" ht="22.5" customHeight="1" thickBot="1">
      <c r="A4" s="222" t="s">
        <v>27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</row>
    <row r="5" spans="1:26" ht="27" customHeight="1">
      <c r="A5" s="223" t="s">
        <v>10</v>
      </c>
      <c r="B5" s="213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6" s="87" customFormat="1" ht="29.25" customHeight="1">
      <c r="A6" s="224"/>
      <c r="B6" s="225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ht="39.75" customHeight="1">
      <c r="A7" s="55">
        <v>1</v>
      </c>
      <c r="B7" s="88" t="s">
        <v>17</v>
      </c>
      <c r="C7" s="52">
        <f>HLOOKUP(C6,[1]RCH!C4:W19,16,0)</f>
        <v>13.7927</v>
      </c>
      <c r="D7" s="52">
        <f>HLOOKUP(D6,[1]RCH!D4:X19,16,0)</f>
        <v>6.0449999999999999</v>
      </c>
      <c r="E7" s="52">
        <f>HLOOKUP(E6,[1]RCH!E4:X19,16,0)</f>
        <v>1.24</v>
      </c>
      <c r="F7" s="52">
        <f>HLOOKUP(F6,[1]RCH!F4:X19,16,0)</f>
        <v>15.05</v>
      </c>
      <c r="G7" s="52">
        <f>HLOOKUP(G6,[1]RCH!G4:X19,16,0)</f>
        <v>10.5296</v>
      </c>
      <c r="H7" s="52">
        <f>HLOOKUP(H6,[1]RCH!H4:Y19,16,0)</f>
        <v>5.2</v>
      </c>
      <c r="I7" s="52">
        <f>HLOOKUP(I6,[1]RCH!I4:Z19,16,0)</f>
        <v>12.22</v>
      </c>
      <c r="J7" s="52">
        <f>HLOOKUP(J6,[1]RCH!J4:AA19,16,0)</f>
        <v>9.1199999999999992</v>
      </c>
      <c r="K7" s="52">
        <f>HLOOKUP(K6,[1]RCH!K4:AB19,16,0)</f>
        <v>11.11</v>
      </c>
      <c r="L7" s="52">
        <f>HLOOKUP(L6,[1]RCH!L4:AC19,16,0)</f>
        <v>30.51</v>
      </c>
      <c r="M7" s="52">
        <f>HLOOKUP(M6,[1]RCH!M4:AD19,16,0)</f>
        <v>28.74</v>
      </c>
      <c r="N7" s="52">
        <f>HLOOKUP(N6,[1]RCH!N4:AE19,16,0)</f>
        <v>12.87</v>
      </c>
      <c r="O7" s="52">
        <f>HLOOKUP(O6,[1]RCH!O4:AF19,16,0)</f>
        <v>37.340000000000003</v>
      </c>
      <c r="P7" s="52">
        <f>HLOOKUP(P6,[1]RCH!P4:AG19,16,0)</f>
        <v>37.270000000000003</v>
      </c>
      <c r="Q7" s="52">
        <f>HLOOKUP(Q6,[1]RCH!Q4:AH19,16,0)</f>
        <v>25.21</v>
      </c>
      <c r="R7" s="52">
        <f>HLOOKUP(R6,[1]RCH!R4:AI19,16,0)</f>
        <v>42.4</v>
      </c>
      <c r="S7" s="52">
        <f>HLOOKUP(S6,[1]RCH!S4:AJ19,16,0)</f>
        <v>42.4</v>
      </c>
      <c r="T7" s="52">
        <f>HLOOKUP(T6,[1]RCH!T4:AK19,16,0)</f>
        <v>39.08</v>
      </c>
      <c r="U7" s="52">
        <f>HLOOKUP(U6,[1]RCH!U4:AL19,16,0)</f>
        <v>46.91</v>
      </c>
      <c r="V7" s="52">
        <f>HLOOKUP(V6,[1]RCH!V4:AM19,16,0)</f>
        <v>56.91</v>
      </c>
      <c r="W7" s="52">
        <f>HLOOKUP(W6,[1]RCH!W4:AN19,16,0)</f>
        <v>51.5578</v>
      </c>
      <c r="X7" s="117">
        <f>C7+F7+I7+L7+O7+R7+U7</f>
        <v>198.2227</v>
      </c>
      <c r="Y7" s="117">
        <f>D7+G7+J7+M7+P7+S7+V7</f>
        <v>191.0146</v>
      </c>
      <c r="Z7" s="122">
        <f>E7+H7+K7+N7+Q7+T7+W7</f>
        <v>146.26780000000002</v>
      </c>
    </row>
    <row r="8" spans="1:26" ht="39.75" customHeight="1">
      <c r="A8" s="55">
        <v>2</v>
      </c>
      <c r="B8" s="89" t="s">
        <v>18</v>
      </c>
      <c r="C8" s="52">
        <f>HLOOKUP(C6,[1]Additionalities!C4:W19,16,0)</f>
        <v>0</v>
      </c>
      <c r="D8" s="52">
        <f>HLOOKUP(D6,[1]Additionalities!D4:X19,16,0)</f>
        <v>18.677900000000001</v>
      </c>
      <c r="E8" s="52">
        <f>HLOOKUP(E6,[1]Additionalities!E4:Y19,16,0)</f>
        <v>0.11</v>
      </c>
      <c r="F8" s="52">
        <f>HLOOKUP(F6,[1]Additionalities!F4:Z19,16,0)</f>
        <v>13.78</v>
      </c>
      <c r="G8" s="52">
        <f>HLOOKUP(G6,[1]Additionalities!G4:AA19,16,0)</f>
        <v>31.385000000000002</v>
      </c>
      <c r="H8" s="52">
        <f>HLOOKUP(H6,[1]Additionalities!H4:AB19,16,0)</f>
        <v>3.54</v>
      </c>
      <c r="I8" s="52">
        <f>HLOOKUP(I6,[1]Additionalities!I4:AC19,16,0)</f>
        <v>24.08</v>
      </c>
      <c r="J8" s="52">
        <f>HLOOKUP(J6,[1]Additionalities!J4:AD19,16,0)</f>
        <v>122.05</v>
      </c>
      <c r="K8" s="52">
        <f>HLOOKUP(K6,[1]Additionalities!K4:AE19,16,0)</f>
        <v>37.08</v>
      </c>
      <c r="L8" s="52">
        <f>HLOOKUP(L6,[1]Additionalities!L4:AF19,16,0)</f>
        <v>20.309999999999999</v>
      </c>
      <c r="M8" s="52">
        <f>HLOOKUP(M6,[1]Additionalities!M4:AG19,16,0)</f>
        <v>20.18</v>
      </c>
      <c r="N8" s="52">
        <f>HLOOKUP(N6,[1]Additionalities!N4:AH19,16,0)</f>
        <v>70.25</v>
      </c>
      <c r="O8" s="52">
        <f>HLOOKUP(O6,[1]Additionalities!O4:AI19,16,0)</f>
        <v>39.94</v>
      </c>
      <c r="P8" s="52">
        <f>HLOOKUP(P6,[1]Additionalities!P4:AJ19,16,0)</f>
        <v>39.94</v>
      </c>
      <c r="Q8" s="52">
        <f>HLOOKUP(Q6,[1]Additionalities!Q4:AK19,16,0)</f>
        <v>86.94</v>
      </c>
      <c r="R8" s="52">
        <f>HLOOKUP(R6,[1]Additionalities!R4:AL19,16,0)</f>
        <v>47.02</v>
      </c>
      <c r="S8" s="52">
        <f>HLOOKUP(S6,[1]Additionalities!S4:AM19,16,0)</f>
        <v>77.02000000000001</v>
      </c>
      <c r="T8" s="52">
        <f>HLOOKUP(T6,[1]Additionalities!T4:AN19,16,0)</f>
        <v>121.99</v>
      </c>
      <c r="U8" s="52">
        <f>HLOOKUP(U6,[1]Additionalities!U4:AO19,16,0)</f>
        <v>57.76</v>
      </c>
      <c r="V8" s="52">
        <f>HLOOKUP(V6,[1]Additionalities!V4:AP19,16,0)</f>
        <v>91.46</v>
      </c>
      <c r="W8" s="52">
        <f>HLOOKUP(W6,[1]Additionalities!W4:AQ19,16,0)</f>
        <v>86.844400000000007</v>
      </c>
      <c r="X8" s="117">
        <f t="shared" ref="X8:Z8" si="0">C8+F8+I8+L8+O8+R8+U8</f>
        <v>202.89</v>
      </c>
      <c r="Y8" s="117">
        <f t="shared" si="0"/>
        <v>400.71289999999999</v>
      </c>
      <c r="Z8" s="122">
        <f t="shared" si="0"/>
        <v>406.75439999999998</v>
      </c>
    </row>
    <row r="9" spans="1:26" s="139" customFormat="1" ht="24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" customHeight="1">
      <c r="B10" s="155" t="e">
        <f>HP!B10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HP!B11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HP!B12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3" activePane="bottomRight" state="frozen"/>
      <selection pane="bottomRight" activeCell="N13" sqref="N13:N18"/>
      <pageMargins left="0.19685039370078741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19685039370078741" right="0.11811023622047245" top="0.74803149606299213" bottom="0.74803149606299213" header="0.31496062992125984" footer="0.31496062992125984"/>
  <pageSetup paperSize="9" scale="56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.75"/>
  <cols>
    <col min="1" max="1" width="6.28515625" style="83" customWidth="1"/>
    <col min="2" max="2" width="14.28515625" style="86" customWidth="1"/>
    <col min="3" max="3" width="11.140625" style="83" customWidth="1"/>
    <col min="4" max="4" width="9" style="83" bestFit="1" customWidth="1"/>
    <col min="5" max="5" width="8.42578125" style="83" customWidth="1"/>
    <col min="6" max="6" width="11.5703125" style="83" customWidth="1"/>
    <col min="7" max="8" width="9" style="83" bestFit="1" customWidth="1"/>
    <col min="9" max="9" width="10.5703125" style="83" customWidth="1"/>
    <col min="10" max="11" width="9" style="83" bestFit="1" customWidth="1"/>
    <col min="12" max="12" width="11.5703125" style="83" bestFit="1" customWidth="1"/>
    <col min="13" max="14" width="9" style="83" bestFit="1" customWidth="1"/>
    <col min="15" max="15" width="11.5703125" style="83" bestFit="1" customWidth="1"/>
    <col min="16" max="17" width="9.140625" style="83" customWidth="1"/>
    <col min="18" max="18" width="11" style="83" customWidth="1"/>
    <col min="19" max="19" width="9.140625" style="83" customWidth="1"/>
    <col min="20" max="20" width="10.140625" style="83" customWidth="1"/>
    <col min="21" max="21" width="11.5703125" style="83" bestFit="1" customWidth="1"/>
    <col min="22" max="23" width="10.140625" style="83" customWidth="1"/>
    <col min="24" max="24" width="11.5703125" style="83" bestFit="1" customWidth="1"/>
    <col min="25" max="26" width="9" style="83" bestFit="1" customWidth="1"/>
    <col min="27" max="257" width="9.140625" style="83"/>
    <col min="258" max="258" width="5.42578125" style="83" customWidth="1"/>
    <col min="259" max="259" width="18" style="83" customWidth="1"/>
    <col min="260" max="272" width="9" style="83" bestFit="1" customWidth="1"/>
    <col min="273" max="276" width="9.140625" style="83" customWidth="1"/>
    <col min="277" max="277" width="10.140625" style="83" customWidth="1"/>
    <col min="278" max="278" width="9.7109375" style="83" bestFit="1" customWidth="1"/>
    <col min="279" max="282" width="9" style="83" bestFit="1" customWidth="1"/>
    <col min="283" max="513" width="9.140625" style="83"/>
    <col min="514" max="514" width="5.42578125" style="83" customWidth="1"/>
    <col min="515" max="515" width="18" style="83" customWidth="1"/>
    <col min="516" max="528" width="9" style="83" bestFit="1" customWidth="1"/>
    <col min="529" max="532" width="9.140625" style="83" customWidth="1"/>
    <col min="533" max="533" width="10.140625" style="83" customWidth="1"/>
    <col min="534" max="534" width="9.7109375" style="83" bestFit="1" customWidth="1"/>
    <col min="535" max="538" width="9" style="83" bestFit="1" customWidth="1"/>
    <col min="539" max="769" width="9.140625" style="83"/>
    <col min="770" max="770" width="5.42578125" style="83" customWidth="1"/>
    <col min="771" max="771" width="18" style="83" customWidth="1"/>
    <col min="772" max="784" width="9" style="83" bestFit="1" customWidth="1"/>
    <col min="785" max="788" width="9.140625" style="83" customWidth="1"/>
    <col min="789" max="789" width="10.140625" style="83" customWidth="1"/>
    <col min="790" max="790" width="9.7109375" style="83" bestFit="1" customWidth="1"/>
    <col min="791" max="794" width="9" style="83" bestFit="1" customWidth="1"/>
    <col min="795" max="1025" width="9.140625" style="83"/>
    <col min="1026" max="1026" width="5.42578125" style="83" customWidth="1"/>
    <col min="1027" max="1027" width="18" style="83" customWidth="1"/>
    <col min="1028" max="1040" width="9" style="83" bestFit="1" customWidth="1"/>
    <col min="1041" max="1044" width="9.140625" style="83" customWidth="1"/>
    <col min="1045" max="1045" width="10.140625" style="83" customWidth="1"/>
    <col min="1046" max="1046" width="9.7109375" style="83" bestFit="1" customWidth="1"/>
    <col min="1047" max="1050" width="9" style="83" bestFit="1" customWidth="1"/>
    <col min="1051" max="1281" width="9.140625" style="83"/>
    <col min="1282" max="1282" width="5.42578125" style="83" customWidth="1"/>
    <col min="1283" max="1283" width="18" style="83" customWidth="1"/>
    <col min="1284" max="1296" width="9" style="83" bestFit="1" customWidth="1"/>
    <col min="1297" max="1300" width="9.140625" style="83" customWidth="1"/>
    <col min="1301" max="1301" width="10.140625" style="83" customWidth="1"/>
    <col min="1302" max="1302" width="9.7109375" style="83" bestFit="1" customWidth="1"/>
    <col min="1303" max="1306" width="9" style="83" bestFit="1" customWidth="1"/>
    <col min="1307" max="1537" width="9.140625" style="83"/>
    <col min="1538" max="1538" width="5.42578125" style="83" customWidth="1"/>
    <col min="1539" max="1539" width="18" style="83" customWidth="1"/>
    <col min="1540" max="1552" width="9" style="83" bestFit="1" customWidth="1"/>
    <col min="1553" max="1556" width="9.140625" style="83" customWidth="1"/>
    <col min="1557" max="1557" width="10.140625" style="83" customWidth="1"/>
    <col min="1558" max="1558" width="9.7109375" style="83" bestFit="1" customWidth="1"/>
    <col min="1559" max="1562" width="9" style="83" bestFit="1" customWidth="1"/>
    <col min="1563" max="1793" width="9.140625" style="83"/>
    <col min="1794" max="1794" width="5.42578125" style="83" customWidth="1"/>
    <col min="1795" max="1795" width="18" style="83" customWidth="1"/>
    <col min="1796" max="1808" width="9" style="83" bestFit="1" customWidth="1"/>
    <col min="1809" max="1812" width="9.140625" style="83" customWidth="1"/>
    <col min="1813" max="1813" width="10.140625" style="83" customWidth="1"/>
    <col min="1814" max="1814" width="9.7109375" style="83" bestFit="1" customWidth="1"/>
    <col min="1815" max="1818" width="9" style="83" bestFit="1" customWidth="1"/>
    <col min="1819" max="2049" width="9.140625" style="83"/>
    <col min="2050" max="2050" width="5.42578125" style="83" customWidth="1"/>
    <col min="2051" max="2051" width="18" style="83" customWidth="1"/>
    <col min="2052" max="2064" width="9" style="83" bestFit="1" customWidth="1"/>
    <col min="2065" max="2068" width="9.140625" style="83" customWidth="1"/>
    <col min="2069" max="2069" width="10.140625" style="83" customWidth="1"/>
    <col min="2070" max="2070" width="9.7109375" style="83" bestFit="1" customWidth="1"/>
    <col min="2071" max="2074" width="9" style="83" bestFit="1" customWidth="1"/>
    <col min="2075" max="2305" width="9.140625" style="83"/>
    <col min="2306" max="2306" width="5.42578125" style="83" customWidth="1"/>
    <col min="2307" max="2307" width="18" style="83" customWidth="1"/>
    <col min="2308" max="2320" width="9" style="83" bestFit="1" customWidth="1"/>
    <col min="2321" max="2324" width="9.140625" style="83" customWidth="1"/>
    <col min="2325" max="2325" width="10.140625" style="83" customWidth="1"/>
    <col min="2326" max="2326" width="9.7109375" style="83" bestFit="1" customWidth="1"/>
    <col min="2327" max="2330" width="9" style="83" bestFit="1" customWidth="1"/>
    <col min="2331" max="2561" width="9.140625" style="83"/>
    <col min="2562" max="2562" width="5.42578125" style="83" customWidth="1"/>
    <col min="2563" max="2563" width="18" style="83" customWidth="1"/>
    <col min="2564" max="2576" width="9" style="83" bestFit="1" customWidth="1"/>
    <col min="2577" max="2580" width="9.140625" style="83" customWidth="1"/>
    <col min="2581" max="2581" width="10.140625" style="83" customWidth="1"/>
    <col min="2582" max="2582" width="9.7109375" style="83" bestFit="1" customWidth="1"/>
    <col min="2583" max="2586" width="9" style="83" bestFit="1" customWidth="1"/>
    <col min="2587" max="2817" width="9.140625" style="83"/>
    <col min="2818" max="2818" width="5.42578125" style="83" customWidth="1"/>
    <col min="2819" max="2819" width="18" style="83" customWidth="1"/>
    <col min="2820" max="2832" width="9" style="83" bestFit="1" customWidth="1"/>
    <col min="2833" max="2836" width="9.140625" style="83" customWidth="1"/>
    <col min="2837" max="2837" width="10.140625" style="83" customWidth="1"/>
    <col min="2838" max="2838" width="9.7109375" style="83" bestFit="1" customWidth="1"/>
    <col min="2839" max="2842" width="9" style="83" bestFit="1" customWidth="1"/>
    <col min="2843" max="3073" width="9.140625" style="83"/>
    <col min="3074" max="3074" width="5.42578125" style="83" customWidth="1"/>
    <col min="3075" max="3075" width="18" style="83" customWidth="1"/>
    <col min="3076" max="3088" width="9" style="83" bestFit="1" customWidth="1"/>
    <col min="3089" max="3092" width="9.140625" style="83" customWidth="1"/>
    <col min="3093" max="3093" width="10.140625" style="83" customWidth="1"/>
    <col min="3094" max="3094" width="9.7109375" style="83" bestFit="1" customWidth="1"/>
    <col min="3095" max="3098" width="9" style="83" bestFit="1" customWidth="1"/>
    <col min="3099" max="3329" width="9.140625" style="83"/>
    <col min="3330" max="3330" width="5.42578125" style="83" customWidth="1"/>
    <col min="3331" max="3331" width="18" style="83" customWidth="1"/>
    <col min="3332" max="3344" width="9" style="83" bestFit="1" customWidth="1"/>
    <col min="3345" max="3348" width="9.140625" style="83" customWidth="1"/>
    <col min="3349" max="3349" width="10.140625" style="83" customWidth="1"/>
    <col min="3350" max="3350" width="9.7109375" style="83" bestFit="1" customWidth="1"/>
    <col min="3351" max="3354" width="9" style="83" bestFit="1" customWidth="1"/>
    <col min="3355" max="3585" width="9.140625" style="83"/>
    <col min="3586" max="3586" width="5.42578125" style="83" customWidth="1"/>
    <col min="3587" max="3587" width="18" style="83" customWidth="1"/>
    <col min="3588" max="3600" width="9" style="83" bestFit="1" customWidth="1"/>
    <col min="3601" max="3604" width="9.140625" style="83" customWidth="1"/>
    <col min="3605" max="3605" width="10.140625" style="83" customWidth="1"/>
    <col min="3606" max="3606" width="9.7109375" style="83" bestFit="1" customWidth="1"/>
    <col min="3607" max="3610" width="9" style="83" bestFit="1" customWidth="1"/>
    <col min="3611" max="3841" width="9.140625" style="83"/>
    <col min="3842" max="3842" width="5.42578125" style="83" customWidth="1"/>
    <col min="3843" max="3843" width="18" style="83" customWidth="1"/>
    <col min="3844" max="3856" width="9" style="83" bestFit="1" customWidth="1"/>
    <col min="3857" max="3860" width="9.140625" style="83" customWidth="1"/>
    <col min="3861" max="3861" width="10.140625" style="83" customWidth="1"/>
    <col min="3862" max="3862" width="9.7109375" style="83" bestFit="1" customWidth="1"/>
    <col min="3863" max="3866" width="9" style="83" bestFit="1" customWidth="1"/>
    <col min="3867" max="4097" width="9.140625" style="83"/>
    <col min="4098" max="4098" width="5.42578125" style="83" customWidth="1"/>
    <col min="4099" max="4099" width="18" style="83" customWidth="1"/>
    <col min="4100" max="4112" width="9" style="83" bestFit="1" customWidth="1"/>
    <col min="4113" max="4116" width="9.140625" style="83" customWidth="1"/>
    <col min="4117" max="4117" width="10.140625" style="83" customWidth="1"/>
    <col min="4118" max="4118" width="9.7109375" style="83" bestFit="1" customWidth="1"/>
    <col min="4119" max="4122" width="9" style="83" bestFit="1" customWidth="1"/>
    <col min="4123" max="4353" width="9.140625" style="83"/>
    <col min="4354" max="4354" width="5.42578125" style="83" customWidth="1"/>
    <col min="4355" max="4355" width="18" style="83" customWidth="1"/>
    <col min="4356" max="4368" width="9" style="83" bestFit="1" customWidth="1"/>
    <col min="4369" max="4372" width="9.140625" style="83" customWidth="1"/>
    <col min="4373" max="4373" width="10.140625" style="83" customWidth="1"/>
    <col min="4374" max="4374" width="9.7109375" style="83" bestFit="1" customWidth="1"/>
    <col min="4375" max="4378" width="9" style="83" bestFit="1" customWidth="1"/>
    <col min="4379" max="4609" width="9.140625" style="83"/>
    <col min="4610" max="4610" width="5.42578125" style="83" customWidth="1"/>
    <col min="4611" max="4611" width="18" style="83" customWidth="1"/>
    <col min="4612" max="4624" width="9" style="83" bestFit="1" customWidth="1"/>
    <col min="4625" max="4628" width="9.140625" style="83" customWidth="1"/>
    <col min="4629" max="4629" width="10.140625" style="83" customWidth="1"/>
    <col min="4630" max="4630" width="9.7109375" style="83" bestFit="1" customWidth="1"/>
    <col min="4631" max="4634" width="9" style="83" bestFit="1" customWidth="1"/>
    <col min="4635" max="4865" width="9.140625" style="83"/>
    <col min="4866" max="4866" width="5.42578125" style="83" customWidth="1"/>
    <col min="4867" max="4867" width="18" style="83" customWidth="1"/>
    <col min="4868" max="4880" width="9" style="83" bestFit="1" customWidth="1"/>
    <col min="4881" max="4884" width="9.140625" style="83" customWidth="1"/>
    <col min="4885" max="4885" width="10.140625" style="83" customWidth="1"/>
    <col min="4886" max="4886" width="9.7109375" style="83" bestFit="1" customWidth="1"/>
    <col min="4887" max="4890" width="9" style="83" bestFit="1" customWidth="1"/>
    <col min="4891" max="5121" width="9.140625" style="83"/>
    <col min="5122" max="5122" width="5.42578125" style="83" customWidth="1"/>
    <col min="5123" max="5123" width="18" style="83" customWidth="1"/>
    <col min="5124" max="5136" width="9" style="83" bestFit="1" customWidth="1"/>
    <col min="5137" max="5140" width="9.140625" style="83" customWidth="1"/>
    <col min="5141" max="5141" width="10.140625" style="83" customWidth="1"/>
    <col min="5142" max="5142" width="9.7109375" style="83" bestFit="1" customWidth="1"/>
    <col min="5143" max="5146" width="9" style="83" bestFit="1" customWidth="1"/>
    <col min="5147" max="5377" width="9.140625" style="83"/>
    <col min="5378" max="5378" width="5.42578125" style="83" customWidth="1"/>
    <col min="5379" max="5379" width="18" style="83" customWidth="1"/>
    <col min="5380" max="5392" width="9" style="83" bestFit="1" customWidth="1"/>
    <col min="5393" max="5396" width="9.140625" style="83" customWidth="1"/>
    <col min="5397" max="5397" width="10.140625" style="83" customWidth="1"/>
    <col min="5398" max="5398" width="9.7109375" style="83" bestFit="1" customWidth="1"/>
    <col min="5399" max="5402" width="9" style="83" bestFit="1" customWidth="1"/>
    <col min="5403" max="5633" width="9.140625" style="83"/>
    <col min="5634" max="5634" width="5.42578125" style="83" customWidth="1"/>
    <col min="5635" max="5635" width="18" style="83" customWidth="1"/>
    <col min="5636" max="5648" width="9" style="83" bestFit="1" customWidth="1"/>
    <col min="5649" max="5652" width="9.140625" style="83" customWidth="1"/>
    <col min="5653" max="5653" width="10.140625" style="83" customWidth="1"/>
    <col min="5654" max="5654" width="9.7109375" style="83" bestFit="1" customWidth="1"/>
    <col min="5655" max="5658" width="9" style="83" bestFit="1" customWidth="1"/>
    <col min="5659" max="5889" width="9.140625" style="83"/>
    <col min="5890" max="5890" width="5.42578125" style="83" customWidth="1"/>
    <col min="5891" max="5891" width="18" style="83" customWidth="1"/>
    <col min="5892" max="5904" width="9" style="83" bestFit="1" customWidth="1"/>
    <col min="5905" max="5908" width="9.140625" style="83" customWidth="1"/>
    <col min="5909" max="5909" width="10.140625" style="83" customWidth="1"/>
    <col min="5910" max="5910" width="9.7109375" style="83" bestFit="1" customWidth="1"/>
    <col min="5911" max="5914" width="9" style="83" bestFit="1" customWidth="1"/>
    <col min="5915" max="6145" width="9.140625" style="83"/>
    <col min="6146" max="6146" width="5.42578125" style="83" customWidth="1"/>
    <col min="6147" max="6147" width="18" style="83" customWidth="1"/>
    <col min="6148" max="6160" width="9" style="83" bestFit="1" customWidth="1"/>
    <col min="6161" max="6164" width="9.140625" style="83" customWidth="1"/>
    <col min="6165" max="6165" width="10.140625" style="83" customWidth="1"/>
    <col min="6166" max="6166" width="9.7109375" style="83" bestFit="1" customWidth="1"/>
    <col min="6167" max="6170" width="9" style="83" bestFit="1" customWidth="1"/>
    <col min="6171" max="6401" width="9.140625" style="83"/>
    <col min="6402" max="6402" width="5.42578125" style="83" customWidth="1"/>
    <col min="6403" max="6403" width="18" style="83" customWidth="1"/>
    <col min="6404" max="6416" width="9" style="83" bestFit="1" customWidth="1"/>
    <col min="6417" max="6420" width="9.140625" style="83" customWidth="1"/>
    <col min="6421" max="6421" width="10.140625" style="83" customWidth="1"/>
    <col min="6422" max="6422" width="9.7109375" style="83" bestFit="1" customWidth="1"/>
    <col min="6423" max="6426" width="9" style="83" bestFit="1" customWidth="1"/>
    <col min="6427" max="6657" width="9.140625" style="83"/>
    <col min="6658" max="6658" width="5.42578125" style="83" customWidth="1"/>
    <col min="6659" max="6659" width="18" style="83" customWidth="1"/>
    <col min="6660" max="6672" width="9" style="83" bestFit="1" customWidth="1"/>
    <col min="6673" max="6676" width="9.140625" style="83" customWidth="1"/>
    <col min="6677" max="6677" width="10.140625" style="83" customWidth="1"/>
    <col min="6678" max="6678" width="9.7109375" style="83" bestFit="1" customWidth="1"/>
    <col min="6679" max="6682" width="9" style="83" bestFit="1" customWidth="1"/>
    <col min="6683" max="6913" width="9.140625" style="83"/>
    <col min="6914" max="6914" width="5.42578125" style="83" customWidth="1"/>
    <col min="6915" max="6915" width="18" style="83" customWidth="1"/>
    <col min="6916" max="6928" width="9" style="83" bestFit="1" customWidth="1"/>
    <col min="6929" max="6932" width="9.140625" style="83" customWidth="1"/>
    <col min="6933" max="6933" width="10.140625" style="83" customWidth="1"/>
    <col min="6934" max="6934" width="9.7109375" style="83" bestFit="1" customWidth="1"/>
    <col min="6935" max="6938" width="9" style="83" bestFit="1" customWidth="1"/>
    <col min="6939" max="7169" width="9.140625" style="83"/>
    <col min="7170" max="7170" width="5.42578125" style="83" customWidth="1"/>
    <col min="7171" max="7171" width="18" style="83" customWidth="1"/>
    <col min="7172" max="7184" width="9" style="83" bestFit="1" customWidth="1"/>
    <col min="7185" max="7188" width="9.140625" style="83" customWidth="1"/>
    <col min="7189" max="7189" width="10.140625" style="83" customWidth="1"/>
    <col min="7190" max="7190" width="9.7109375" style="83" bestFit="1" customWidth="1"/>
    <col min="7191" max="7194" width="9" style="83" bestFit="1" customWidth="1"/>
    <col min="7195" max="7425" width="9.140625" style="83"/>
    <col min="7426" max="7426" width="5.42578125" style="83" customWidth="1"/>
    <col min="7427" max="7427" width="18" style="83" customWidth="1"/>
    <col min="7428" max="7440" width="9" style="83" bestFit="1" customWidth="1"/>
    <col min="7441" max="7444" width="9.140625" style="83" customWidth="1"/>
    <col min="7445" max="7445" width="10.140625" style="83" customWidth="1"/>
    <col min="7446" max="7446" width="9.7109375" style="83" bestFit="1" customWidth="1"/>
    <col min="7447" max="7450" width="9" style="83" bestFit="1" customWidth="1"/>
    <col min="7451" max="7681" width="9.140625" style="83"/>
    <col min="7682" max="7682" width="5.42578125" style="83" customWidth="1"/>
    <col min="7683" max="7683" width="18" style="83" customWidth="1"/>
    <col min="7684" max="7696" width="9" style="83" bestFit="1" customWidth="1"/>
    <col min="7697" max="7700" width="9.140625" style="83" customWidth="1"/>
    <col min="7701" max="7701" width="10.140625" style="83" customWidth="1"/>
    <col min="7702" max="7702" width="9.7109375" style="83" bestFit="1" customWidth="1"/>
    <col min="7703" max="7706" width="9" style="83" bestFit="1" customWidth="1"/>
    <col min="7707" max="7937" width="9.140625" style="83"/>
    <col min="7938" max="7938" width="5.42578125" style="83" customWidth="1"/>
    <col min="7939" max="7939" width="18" style="83" customWidth="1"/>
    <col min="7940" max="7952" width="9" style="83" bestFit="1" customWidth="1"/>
    <col min="7953" max="7956" width="9.140625" style="83" customWidth="1"/>
    <col min="7957" max="7957" width="10.140625" style="83" customWidth="1"/>
    <col min="7958" max="7958" width="9.7109375" style="83" bestFit="1" customWidth="1"/>
    <col min="7959" max="7962" width="9" style="83" bestFit="1" customWidth="1"/>
    <col min="7963" max="8193" width="9.140625" style="83"/>
    <col min="8194" max="8194" width="5.42578125" style="83" customWidth="1"/>
    <col min="8195" max="8195" width="18" style="83" customWidth="1"/>
    <col min="8196" max="8208" width="9" style="83" bestFit="1" customWidth="1"/>
    <col min="8209" max="8212" width="9.140625" style="83" customWidth="1"/>
    <col min="8213" max="8213" width="10.140625" style="83" customWidth="1"/>
    <col min="8214" max="8214" width="9.7109375" style="83" bestFit="1" customWidth="1"/>
    <col min="8215" max="8218" width="9" style="83" bestFit="1" customWidth="1"/>
    <col min="8219" max="8449" width="9.140625" style="83"/>
    <col min="8450" max="8450" width="5.42578125" style="83" customWidth="1"/>
    <col min="8451" max="8451" width="18" style="83" customWidth="1"/>
    <col min="8452" max="8464" width="9" style="83" bestFit="1" customWidth="1"/>
    <col min="8465" max="8468" width="9.140625" style="83" customWidth="1"/>
    <col min="8469" max="8469" width="10.140625" style="83" customWidth="1"/>
    <col min="8470" max="8470" width="9.7109375" style="83" bestFit="1" customWidth="1"/>
    <col min="8471" max="8474" width="9" style="83" bestFit="1" customWidth="1"/>
    <col min="8475" max="8705" width="9.140625" style="83"/>
    <col min="8706" max="8706" width="5.42578125" style="83" customWidth="1"/>
    <col min="8707" max="8707" width="18" style="83" customWidth="1"/>
    <col min="8708" max="8720" width="9" style="83" bestFit="1" customWidth="1"/>
    <col min="8721" max="8724" width="9.140625" style="83" customWidth="1"/>
    <col min="8725" max="8725" width="10.140625" style="83" customWidth="1"/>
    <col min="8726" max="8726" width="9.7109375" style="83" bestFit="1" customWidth="1"/>
    <col min="8727" max="8730" width="9" style="83" bestFit="1" customWidth="1"/>
    <col min="8731" max="8961" width="9.140625" style="83"/>
    <col min="8962" max="8962" width="5.42578125" style="83" customWidth="1"/>
    <col min="8963" max="8963" width="18" style="83" customWidth="1"/>
    <col min="8964" max="8976" width="9" style="83" bestFit="1" customWidth="1"/>
    <col min="8977" max="8980" width="9.140625" style="83" customWidth="1"/>
    <col min="8981" max="8981" width="10.140625" style="83" customWidth="1"/>
    <col min="8982" max="8982" width="9.7109375" style="83" bestFit="1" customWidth="1"/>
    <col min="8983" max="8986" width="9" style="83" bestFit="1" customWidth="1"/>
    <col min="8987" max="9217" width="9.140625" style="83"/>
    <col min="9218" max="9218" width="5.42578125" style="83" customWidth="1"/>
    <col min="9219" max="9219" width="18" style="83" customWidth="1"/>
    <col min="9220" max="9232" width="9" style="83" bestFit="1" customWidth="1"/>
    <col min="9233" max="9236" width="9.140625" style="83" customWidth="1"/>
    <col min="9237" max="9237" width="10.140625" style="83" customWidth="1"/>
    <col min="9238" max="9238" width="9.7109375" style="83" bestFit="1" customWidth="1"/>
    <col min="9239" max="9242" width="9" style="83" bestFit="1" customWidth="1"/>
    <col min="9243" max="9473" width="9.140625" style="83"/>
    <col min="9474" max="9474" width="5.42578125" style="83" customWidth="1"/>
    <col min="9475" max="9475" width="18" style="83" customWidth="1"/>
    <col min="9476" max="9488" width="9" style="83" bestFit="1" customWidth="1"/>
    <col min="9489" max="9492" width="9.140625" style="83" customWidth="1"/>
    <col min="9493" max="9493" width="10.140625" style="83" customWidth="1"/>
    <col min="9494" max="9494" width="9.7109375" style="83" bestFit="1" customWidth="1"/>
    <col min="9495" max="9498" width="9" style="83" bestFit="1" customWidth="1"/>
    <col min="9499" max="9729" width="9.140625" style="83"/>
    <col min="9730" max="9730" width="5.42578125" style="83" customWidth="1"/>
    <col min="9731" max="9731" width="18" style="83" customWidth="1"/>
    <col min="9732" max="9744" width="9" style="83" bestFit="1" customWidth="1"/>
    <col min="9745" max="9748" width="9.140625" style="83" customWidth="1"/>
    <col min="9749" max="9749" width="10.140625" style="83" customWidth="1"/>
    <col min="9750" max="9750" width="9.7109375" style="83" bestFit="1" customWidth="1"/>
    <col min="9751" max="9754" width="9" style="83" bestFit="1" customWidth="1"/>
    <col min="9755" max="9985" width="9.140625" style="83"/>
    <col min="9986" max="9986" width="5.42578125" style="83" customWidth="1"/>
    <col min="9987" max="9987" width="18" style="83" customWidth="1"/>
    <col min="9988" max="10000" width="9" style="83" bestFit="1" customWidth="1"/>
    <col min="10001" max="10004" width="9.140625" style="83" customWidth="1"/>
    <col min="10005" max="10005" width="10.140625" style="83" customWidth="1"/>
    <col min="10006" max="10006" width="9.7109375" style="83" bestFit="1" customWidth="1"/>
    <col min="10007" max="10010" width="9" style="83" bestFit="1" customWidth="1"/>
    <col min="10011" max="10241" width="9.140625" style="83"/>
    <col min="10242" max="10242" width="5.42578125" style="83" customWidth="1"/>
    <col min="10243" max="10243" width="18" style="83" customWidth="1"/>
    <col min="10244" max="10256" width="9" style="83" bestFit="1" customWidth="1"/>
    <col min="10257" max="10260" width="9.140625" style="83" customWidth="1"/>
    <col min="10261" max="10261" width="10.140625" style="83" customWidth="1"/>
    <col min="10262" max="10262" width="9.7109375" style="83" bestFit="1" customWidth="1"/>
    <col min="10263" max="10266" width="9" style="83" bestFit="1" customWidth="1"/>
    <col min="10267" max="10497" width="9.140625" style="83"/>
    <col min="10498" max="10498" width="5.42578125" style="83" customWidth="1"/>
    <col min="10499" max="10499" width="18" style="83" customWidth="1"/>
    <col min="10500" max="10512" width="9" style="83" bestFit="1" customWidth="1"/>
    <col min="10513" max="10516" width="9.140625" style="83" customWidth="1"/>
    <col min="10517" max="10517" width="10.140625" style="83" customWidth="1"/>
    <col min="10518" max="10518" width="9.7109375" style="83" bestFit="1" customWidth="1"/>
    <col min="10519" max="10522" width="9" style="83" bestFit="1" customWidth="1"/>
    <col min="10523" max="10753" width="9.140625" style="83"/>
    <col min="10754" max="10754" width="5.42578125" style="83" customWidth="1"/>
    <col min="10755" max="10755" width="18" style="83" customWidth="1"/>
    <col min="10756" max="10768" width="9" style="83" bestFit="1" customWidth="1"/>
    <col min="10769" max="10772" width="9.140625" style="83" customWidth="1"/>
    <col min="10773" max="10773" width="10.140625" style="83" customWidth="1"/>
    <col min="10774" max="10774" width="9.7109375" style="83" bestFit="1" customWidth="1"/>
    <col min="10775" max="10778" width="9" style="83" bestFit="1" customWidth="1"/>
    <col min="10779" max="11009" width="9.140625" style="83"/>
    <col min="11010" max="11010" width="5.42578125" style="83" customWidth="1"/>
    <col min="11011" max="11011" width="18" style="83" customWidth="1"/>
    <col min="11012" max="11024" width="9" style="83" bestFit="1" customWidth="1"/>
    <col min="11025" max="11028" width="9.140625" style="83" customWidth="1"/>
    <col min="11029" max="11029" width="10.140625" style="83" customWidth="1"/>
    <col min="11030" max="11030" width="9.7109375" style="83" bestFit="1" customWidth="1"/>
    <col min="11031" max="11034" width="9" style="83" bestFit="1" customWidth="1"/>
    <col min="11035" max="11265" width="9.140625" style="83"/>
    <col min="11266" max="11266" width="5.42578125" style="83" customWidth="1"/>
    <col min="11267" max="11267" width="18" style="83" customWidth="1"/>
    <col min="11268" max="11280" width="9" style="83" bestFit="1" customWidth="1"/>
    <col min="11281" max="11284" width="9.140625" style="83" customWidth="1"/>
    <col min="11285" max="11285" width="10.140625" style="83" customWidth="1"/>
    <col min="11286" max="11286" width="9.7109375" style="83" bestFit="1" customWidth="1"/>
    <col min="11287" max="11290" width="9" style="83" bestFit="1" customWidth="1"/>
    <col min="11291" max="11521" width="9.140625" style="83"/>
    <col min="11522" max="11522" width="5.42578125" style="83" customWidth="1"/>
    <col min="11523" max="11523" width="18" style="83" customWidth="1"/>
    <col min="11524" max="11536" width="9" style="83" bestFit="1" customWidth="1"/>
    <col min="11537" max="11540" width="9.140625" style="83" customWidth="1"/>
    <col min="11541" max="11541" width="10.140625" style="83" customWidth="1"/>
    <col min="11542" max="11542" width="9.7109375" style="83" bestFit="1" customWidth="1"/>
    <col min="11543" max="11546" width="9" style="83" bestFit="1" customWidth="1"/>
    <col min="11547" max="11777" width="9.140625" style="83"/>
    <col min="11778" max="11778" width="5.42578125" style="83" customWidth="1"/>
    <col min="11779" max="11779" width="18" style="83" customWidth="1"/>
    <col min="11780" max="11792" width="9" style="83" bestFit="1" customWidth="1"/>
    <col min="11793" max="11796" width="9.140625" style="83" customWidth="1"/>
    <col min="11797" max="11797" width="10.140625" style="83" customWidth="1"/>
    <col min="11798" max="11798" width="9.7109375" style="83" bestFit="1" customWidth="1"/>
    <col min="11799" max="11802" width="9" style="83" bestFit="1" customWidth="1"/>
    <col min="11803" max="12033" width="9.140625" style="83"/>
    <col min="12034" max="12034" width="5.42578125" style="83" customWidth="1"/>
    <col min="12035" max="12035" width="18" style="83" customWidth="1"/>
    <col min="12036" max="12048" width="9" style="83" bestFit="1" customWidth="1"/>
    <col min="12049" max="12052" width="9.140625" style="83" customWidth="1"/>
    <col min="12053" max="12053" width="10.140625" style="83" customWidth="1"/>
    <col min="12054" max="12054" width="9.7109375" style="83" bestFit="1" customWidth="1"/>
    <col min="12055" max="12058" width="9" style="83" bestFit="1" customWidth="1"/>
    <col min="12059" max="12289" width="9.140625" style="83"/>
    <col min="12290" max="12290" width="5.42578125" style="83" customWidth="1"/>
    <col min="12291" max="12291" width="18" style="83" customWidth="1"/>
    <col min="12292" max="12304" width="9" style="83" bestFit="1" customWidth="1"/>
    <col min="12305" max="12308" width="9.140625" style="83" customWidth="1"/>
    <col min="12309" max="12309" width="10.140625" style="83" customWidth="1"/>
    <col min="12310" max="12310" width="9.7109375" style="83" bestFit="1" customWidth="1"/>
    <col min="12311" max="12314" width="9" style="83" bestFit="1" customWidth="1"/>
    <col min="12315" max="12545" width="9.140625" style="83"/>
    <col min="12546" max="12546" width="5.42578125" style="83" customWidth="1"/>
    <col min="12547" max="12547" width="18" style="83" customWidth="1"/>
    <col min="12548" max="12560" width="9" style="83" bestFit="1" customWidth="1"/>
    <col min="12561" max="12564" width="9.140625" style="83" customWidth="1"/>
    <col min="12565" max="12565" width="10.140625" style="83" customWidth="1"/>
    <col min="12566" max="12566" width="9.7109375" style="83" bestFit="1" customWidth="1"/>
    <col min="12567" max="12570" width="9" style="83" bestFit="1" customWidth="1"/>
    <col min="12571" max="12801" width="9.140625" style="83"/>
    <col min="12802" max="12802" width="5.42578125" style="83" customWidth="1"/>
    <col min="12803" max="12803" width="18" style="83" customWidth="1"/>
    <col min="12804" max="12816" width="9" style="83" bestFit="1" customWidth="1"/>
    <col min="12817" max="12820" width="9.140625" style="83" customWidth="1"/>
    <col min="12821" max="12821" width="10.140625" style="83" customWidth="1"/>
    <col min="12822" max="12822" width="9.7109375" style="83" bestFit="1" customWidth="1"/>
    <col min="12823" max="12826" width="9" style="83" bestFit="1" customWidth="1"/>
    <col min="12827" max="13057" width="9.140625" style="83"/>
    <col min="13058" max="13058" width="5.42578125" style="83" customWidth="1"/>
    <col min="13059" max="13059" width="18" style="83" customWidth="1"/>
    <col min="13060" max="13072" width="9" style="83" bestFit="1" customWidth="1"/>
    <col min="13073" max="13076" width="9.140625" style="83" customWidth="1"/>
    <col min="13077" max="13077" width="10.140625" style="83" customWidth="1"/>
    <col min="13078" max="13078" width="9.7109375" style="83" bestFit="1" customWidth="1"/>
    <col min="13079" max="13082" width="9" style="83" bestFit="1" customWidth="1"/>
    <col min="13083" max="13313" width="9.140625" style="83"/>
    <col min="13314" max="13314" width="5.42578125" style="83" customWidth="1"/>
    <col min="13315" max="13315" width="18" style="83" customWidth="1"/>
    <col min="13316" max="13328" width="9" style="83" bestFit="1" customWidth="1"/>
    <col min="13329" max="13332" width="9.140625" style="83" customWidth="1"/>
    <col min="13333" max="13333" width="10.140625" style="83" customWidth="1"/>
    <col min="13334" max="13334" width="9.7109375" style="83" bestFit="1" customWidth="1"/>
    <col min="13335" max="13338" width="9" style="83" bestFit="1" customWidth="1"/>
    <col min="13339" max="13569" width="9.140625" style="83"/>
    <col min="13570" max="13570" width="5.42578125" style="83" customWidth="1"/>
    <col min="13571" max="13571" width="18" style="83" customWidth="1"/>
    <col min="13572" max="13584" width="9" style="83" bestFit="1" customWidth="1"/>
    <col min="13585" max="13588" width="9.140625" style="83" customWidth="1"/>
    <col min="13589" max="13589" width="10.140625" style="83" customWidth="1"/>
    <col min="13590" max="13590" width="9.7109375" style="83" bestFit="1" customWidth="1"/>
    <col min="13591" max="13594" width="9" style="83" bestFit="1" customWidth="1"/>
    <col min="13595" max="13825" width="9.140625" style="83"/>
    <col min="13826" max="13826" width="5.42578125" style="83" customWidth="1"/>
    <col min="13827" max="13827" width="18" style="83" customWidth="1"/>
    <col min="13828" max="13840" width="9" style="83" bestFit="1" customWidth="1"/>
    <col min="13841" max="13844" width="9.140625" style="83" customWidth="1"/>
    <col min="13845" max="13845" width="10.140625" style="83" customWidth="1"/>
    <col min="13846" max="13846" width="9.7109375" style="83" bestFit="1" customWidth="1"/>
    <col min="13847" max="13850" width="9" style="83" bestFit="1" customWidth="1"/>
    <col min="13851" max="14081" width="9.140625" style="83"/>
    <col min="14082" max="14082" width="5.42578125" style="83" customWidth="1"/>
    <col min="14083" max="14083" width="18" style="83" customWidth="1"/>
    <col min="14084" max="14096" width="9" style="83" bestFit="1" customWidth="1"/>
    <col min="14097" max="14100" width="9.140625" style="83" customWidth="1"/>
    <col min="14101" max="14101" width="10.140625" style="83" customWidth="1"/>
    <col min="14102" max="14102" width="9.7109375" style="83" bestFit="1" customWidth="1"/>
    <col min="14103" max="14106" width="9" style="83" bestFit="1" customWidth="1"/>
    <col min="14107" max="14337" width="9.140625" style="83"/>
    <col min="14338" max="14338" width="5.42578125" style="83" customWidth="1"/>
    <col min="14339" max="14339" width="18" style="83" customWidth="1"/>
    <col min="14340" max="14352" width="9" style="83" bestFit="1" customWidth="1"/>
    <col min="14353" max="14356" width="9.140625" style="83" customWidth="1"/>
    <col min="14357" max="14357" width="10.140625" style="83" customWidth="1"/>
    <col min="14358" max="14358" width="9.7109375" style="83" bestFit="1" customWidth="1"/>
    <col min="14359" max="14362" width="9" style="83" bestFit="1" customWidth="1"/>
    <col min="14363" max="14593" width="9.140625" style="83"/>
    <col min="14594" max="14594" width="5.42578125" style="83" customWidth="1"/>
    <col min="14595" max="14595" width="18" style="83" customWidth="1"/>
    <col min="14596" max="14608" width="9" style="83" bestFit="1" customWidth="1"/>
    <col min="14609" max="14612" width="9.140625" style="83" customWidth="1"/>
    <col min="14613" max="14613" width="10.140625" style="83" customWidth="1"/>
    <col min="14614" max="14614" width="9.7109375" style="83" bestFit="1" customWidth="1"/>
    <col min="14615" max="14618" width="9" style="83" bestFit="1" customWidth="1"/>
    <col min="14619" max="14849" width="9.140625" style="83"/>
    <col min="14850" max="14850" width="5.42578125" style="83" customWidth="1"/>
    <col min="14851" max="14851" width="18" style="83" customWidth="1"/>
    <col min="14852" max="14864" width="9" style="83" bestFit="1" customWidth="1"/>
    <col min="14865" max="14868" width="9.140625" style="83" customWidth="1"/>
    <col min="14869" max="14869" width="10.140625" style="83" customWidth="1"/>
    <col min="14870" max="14870" width="9.7109375" style="83" bestFit="1" customWidth="1"/>
    <col min="14871" max="14874" width="9" style="83" bestFit="1" customWidth="1"/>
    <col min="14875" max="15105" width="9.140625" style="83"/>
    <col min="15106" max="15106" width="5.42578125" style="83" customWidth="1"/>
    <col min="15107" max="15107" width="18" style="83" customWidth="1"/>
    <col min="15108" max="15120" width="9" style="83" bestFit="1" customWidth="1"/>
    <col min="15121" max="15124" width="9.140625" style="83" customWidth="1"/>
    <col min="15125" max="15125" width="10.140625" style="83" customWidth="1"/>
    <col min="15126" max="15126" width="9.7109375" style="83" bestFit="1" customWidth="1"/>
    <col min="15127" max="15130" width="9" style="83" bestFit="1" customWidth="1"/>
    <col min="15131" max="15361" width="9.140625" style="83"/>
    <col min="15362" max="15362" width="5.42578125" style="83" customWidth="1"/>
    <col min="15363" max="15363" width="18" style="83" customWidth="1"/>
    <col min="15364" max="15376" width="9" style="83" bestFit="1" customWidth="1"/>
    <col min="15377" max="15380" width="9.140625" style="83" customWidth="1"/>
    <col min="15381" max="15381" width="10.140625" style="83" customWidth="1"/>
    <col min="15382" max="15382" width="9.7109375" style="83" bestFit="1" customWidth="1"/>
    <col min="15383" max="15386" width="9" style="83" bestFit="1" customWidth="1"/>
    <col min="15387" max="15617" width="9.140625" style="83"/>
    <col min="15618" max="15618" width="5.42578125" style="83" customWidth="1"/>
    <col min="15619" max="15619" width="18" style="83" customWidth="1"/>
    <col min="15620" max="15632" width="9" style="83" bestFit="1" customWidth="1"/>
    <col min="15633" max="15636" width="9.140625" style="83" customWidth="1"/>
    <col min="15637" max="15637" width="10.140625" style="83" customWidth="1"/>
    <col min="15638" max="15638" width="9.7109375" style="83" bestFit="1" customWidth="1"/>
    <col min="15639" max="15642" width="9" style="83" bestFit="1" customWidth="1"/>
    <col min="15643" max="15873" width="9.140625" style="83"/>
    <col min="15874" max="15874" width="5.42578125" style="83" customWidth="1"/>
    <col min="15875" max="15875" width="18" style="83" customWidth="1"/>
    <col min="15876" max="15888" width="9" style="83" bestFit="1" customWidth="1"/>
    <col min="15889" max="15892" width="9.140625" style="83" customWidth="1"/>
    <col min="15893" max="15893" width="10.140625" style="83" customWidth="1"/>
    <col min="15894" max="15894" width="9.7109375" style="83" bestFit="1" customWidth="1"/>
    <col min="15895" max="15898" width="9" style="83" bestFit="1" customWidth="1"/>
    <col min="15899" max="16129" width="9.140625" style="83"/>
    <col min="16130" max="16130" width="5.42578125" style="83" customWidth="1"/>
    <col min="16131" max="16131" width="18" style="83" customWidth="1"/>
    <col min="16132" max="16144" width="9" style="83" bestFit="1" customWidth="1"/>
    <col min="16145" max="16148" width="9.140625" style="83" customWidth="1"/>
    <col min="16149" max="16149" width="10.140625" style="83" customWidth="1"/>
    <col min="16150" max="16150" width="9.7109375" style="83" bestFit="1" customWidth="1"/>
    <col min="16151" max="16154" width="9" style="83" bestFit="1" customWidth="1"/>
    <col min="16155" max="16384" width="9.140625" style="83"/>
  </cols>
  <sheetData>
    <row r="1" spans="1:26" s="8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8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85" customFormat="1" ht="21" customHeight="1">
      <c r="A3" s="174" t="s">
        <v>41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s="85" customFormat="1" ht="16.5" thickBot="1">
      <c r="A4" s="188" t="s">
        <v>27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ht="19.5" customHeight="1">
      <c r="A5" s="226" t="s">
        <v>10</v>
      </c>
      <c r="B5" s="228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6" ht="31.5" customHeight="1">
      <c r="A6" s="227"/>
      <c r="B6" s="229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ht="45" customHeight="1">
      <c r="A7" s="123">
        <v>1</v>
      </c>
      <c r="B7" s="84" t="s">
        <v>17</v>
      </c>
      <c r="C7" s="52">
        <f>HLOOKUP(C6,[1]RCH!C4:W20,17,0)</f>
        <v>42.168900000000001</v>
      </c>
      <c r="D7" s="52">
        <f>HLOOKUP(D6,[1]RCH!D4:X20,17,0)</f>
        <v>40.6</v>
      </c>
      <c r="E7" s="52">
        <f>HLOOKUP(E6,[1]RCH!E4:X20,17,0)</f>
        <v>9.92</v>
      </c>
      <c r="F7" s="52">
        <f>HLOOKUP(F6,[1]RCH!F4:X20,17,0)</f>
        <v>52.53</v>
      </c>
      <c r="G7" s="52">
        <f>HLOOKUP(G6,[1]RCH!G4:X20,17,0)</f>
        <v>21.41</v>
      </c>
      <c r="H7" s="52">
        <f>HLOOKUP(H6,[1]RCH!H4:Y20,17,0)</f>
        <v>12.95</v>
      </c>
      <c r="I7" s="52">
        <f>HLOOKUP(I6,[1]RCH!I4:Z20,17,0)</f>
        <v>44.33</v>
      </c>
      <c r="J7" s="52">
        <f>HLOOKUP(J6,[1]RCH!J4:AA20,17,0)</f>
        <v>22.16</v>
      </c>
      <c r="K7" s="52">
        <f>HLOOKUP(K6,[1]RCH!K4:AB20,17,0)</f>
        <v>20.81</v>
      </c>
      <c r="L7" s="52">
        <f>HLOOKUP(L6,[1]RCH!L4:AC20,17,0)</f>
        <v>81.55</v>
      </c>
      <c r="M7" s="52">
        <f>HLOOKUP(M6,[1]RCH!M4:AD20,17,0)</f>
        <v>81.55</v>
      </c>
      <c r="N7" s="52">
        <f>HLOOKUP(N6,[1]RCH!N4:AE20,17,0)</f>
        <v>138.72</v>
      </c>
      <c r="O7" s="52">
        <f>HLOOKUP(O6,[1]RCH!O4:AF20,17,0)</f>
        <v>99.79</v>
      </c>
      <c r="P7" s="52">
        <f>HLOOKUP(P6,[1]RCH!P4:AG20,17,0)</f>
        <v>99.6</v>
      </c>
      <c r="Q7" s="52">
        <f>HLOOKUP(Q6,[1]RCH!Q4:AH20,17,0)</f>
        <v>54.39</v>
      </c>
      <c r="R7" s="52">
        <f>HLOOKUP(R6,[1]RCH!R4:AI20,17,0)</f>
        <v>113.29</v>
      </c>
      <c r="S7" s="52">
        <f>HLOOKUP(S6,[1]RCH!S4:AJ20,17,0)</f>
        <v>110.35</v>
      </c>
      <c r="T7" s="52">
        <f>HLOOKUP(T6,[1]RCH!T4:AK20,17,0)</f>
        <v>114.72</v>
      </c>
      <c r="U7" s="52">
        <f>HLOOKUP(U6,[1]RCH!U4:AL20,17,0)</f>
        <v>124.97</v>
      </c>
      <c r="V7" s="52">
        <f>HLOOKUP(V6,[1]RCH!V4:AM20,17,0)</f>
        <v>154.44</v>
      </c>
      <c r="W7" s="52">
        <f>HLOOKUP(W6,[1]RCH!W4:AN20,17,0)</f>
        <v>97.354428100000007</v>
      </c>
      <c r="X7" s="42">
        <f>C7+F7+I7+L7+O7+R7+U7</f>
        <v>558.62890000000004</v>
      </c>
      <c r="Y7" s="42">
        <f>D7+G7+J7+M7+P7+S7+V7</f>
        <v>530.1099999999999</v>
      </c>
      <c r="Z7" s="75">
        <f>E7+H7+K7+N7+Q7+T7+W7</f>
        <v>448.8644281</v>
      </c>
    </row>
    <row r="8" spans="1:26" ht="41.25" customHeight="1">
      <c r="A8" s="123">
        <v>2</v>
      </c>
      <c r="B8" s="84" t="s">
        <v>18</v>
      </c>
      <c r="C8" s="52">
        <f>HLOOKUP(C6,[1]Additionalities!C4:W20,17,0)</f>
        <v>0</v>
      </c>
      <c r="D8" s="52">
        <f>HLOOKUP(D6,[1]Additionalities!D4:X20,17,0)</f>
        <v>32.4754</v>
      </c>
      <c r="E8" s="52">
        <f>HLOOKUP(E6,[1]Additionalities!E4:Y20,17,0)</f>
        <v>0.95</v>
      </c>
      <c r="F8" s="52">
        <f>HLOOKUP(F6,[1]Additionalities!F4:Z20,17,0)</f>
        <v>47.63</v>
      </c>
      <c r="G8" s="52">
        <f>HLOOKUP(G6,[1]Additionalities!G4:AA20,17,0)</f>
        <v>46.529699999999998</v>
      </c>
      <c r="H8" s="52">
        <f>HLOOKUP(H6,[1]Additionalities!H4:AB20,17,0)</f>
        <v>0.9</v>
      </c>
      <c r="I8" s="52">
        <f>HLOOKUP(I6,[1]Additionalities!I4:AC20,17,0)</f>
        <v>83.26</v>
      </c>
      <c r="J8" s="52">
        <f>HLOOKUP(J6,[1]Additionalities!J4:AD20,17,0)</f>
        <v>66.47</v>
      </c>
      <c r="K8" s="52">
        <f>HLOOKUP(K6,[1]Additionalities!K4:AE20,17,0)</f>
        <v>29.66</v>
      </c>
      <c r="L8" s="52">
        <f>HLOOKUP(L6,[1]Additionalities!L4:AF20,17,0)</f>
        <v>70.23</v>
      </c>
      <c r="M8" s="52">
        <f>HLOOKUP(M6,[1]Additionalities!M4:AG20,17,0)</f>
        <v>90.22999999999999</v>
      </c>
      <c r="N8" s="52">
        <f>HLOOKUP(N6,[1]Additionalities!N4:AH20,17,0)</f>
        <v>59.47</v>
      </c>
      <c r="O8" s="52">
        <f>HLOOKUP(O6,[1]Additionalities!O4:AI20,17,0)</f>
        <v>106.74</v>
      </c>
      <c r="P8" s="52">
        <f>HLOOKUP(P6,[1]Additionalities!P4:AJ20,17,0)</f>
        <v>18.04</v>
      </c>
      <c r="Q8" s="52">
        <f>HLOOKUP(Q6,[1]Additionalities!Q4:AK20,17,0)</f>
        <v>41.45</v>
      </c>
      <c r="R8" s="52">
        <f>HLOOKUP(R6,[1]Additionalities!R4:AL20,17,0)</f>
        <v>125.65</v>
      </c>
      <c r="S8" s="52">
        <f>HLOOKUP(S6,[1]Additionalities!S4:AM20,17,0)</f>
        <v>108.66999999999999</v>
      </c>
      <c r="T8" s="52">
        <f>HLOOKUP(T6,[1]Additionalities!T4:AN20,17,0)</f>
        <v>146.61000000000001</v>
      </c>
      <c r="U8" s="52">
        <f>HLOOKUP(U6,[1]Additionalities!U4:AO20,17,0)</f>
        <v>153.86000000000001</v>
      </c>
      <c r="V8" s="52">
        <f>HLOOKUP(V6,[1]Additionalities!V4:AP20,17,0)</f>
        <v>153.86000000000001</v>
      </c>
      <c r="W8" s="52">
        <f>HLOOKUP(W6,[1]Additionalities!W4:AQ20,17,0)</f>
        <v>60.027200000000001</v>
      </c>
      <c r="X8" s="42">
        <f t="shared" ref="X8:Z8" si="0">C8+F8+I8+L8+O8+R8+U8</f>
        <v>587.37</v>
      </c>
      <c r="Y8" s="42">
        <f t="shared" si="0"/>
        <v>516.27509999999995</v>
      </c>
      <c r="Z8" s="75">
        <f t="shared" si="0"/>
        <v>339.06720000000001</v>
      </c>
    </row>
    <row r="9" spans="1:26" s="139" customFormat="1" ht="25.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5.5" customHeight="1">
      <c r="B10" s="155" t="e">
        <f>'J&amp;K'!B10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'J&amp;K'!B11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>
      <c r="A12" s="44"/>
      <c r="B12" s="155" t="e">
        <f>'J&amp;K'!B12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6" activePane="bottomRight" state="frozen"/>
      <selection pane="bottomRight" activeCell="D19" sqref="D19"/>
      <pageMargins left="0.19685039370078741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19685039370078741" right="0.11811023622047245" top="0.74803149606299213" bottom="0.74803149606299213" header="0.31496062992125984" footer="0.31496062992125984"/>
  <pageSetup paperSize="9" scale="55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6.5"/>
  <cols>
    <col min="1" max="1" width="6" style="17" customWidth="1"/>
    <col min="2" max="2" width="13.7109375" style="17" customWidth="1"/>
    <col min="3" max="3" width="10.42578125" style="17" customWidth="1"/>
    <col min="4" max="5" width="9.28515625" style="17" bestFit="1" customWidth="1"/>
    <col min="6" max="6" width="10.140625" style="17" customWidth="1"/>
    <col min="7" max="8" width="9.28515625" style="17" bestFit="1" customWidth="1"/>
    <col min="9" max="9" width="10.42578125" style="17" customWidth="1"/>
    <col min="10" max="11" width="9.28515625" style="17" bestFit="1" customWidth="1"/>
    <col min="12" max="12" width="10.28515625" style="17" customWidth="1"/>
    <col min="13" max="14" width="9.28515625" style="17" bestFit="1" customWidth="1"/>
    <col min="15" max="15" width="11" style="17" customWidth="1"/>
    <col min="16" max="17" width="9.28515625" style="17" bestFit="1" customWidth="1"/>
    <col min="18" max="18" width="10" style="17" customWidth="1"/>
    <col min="19" max="20" width="9.28515625" style="17" bestFit="1" customWidth="1"/>
    <col min="21" max="21" width="11.28515625" style="17" customWidth="1"/>
    <col min="22" max="22" width="9.28515625" style="17" bestFit="1" customWidth="1"/>
    <col min="23" max="23" width="11.85546875" style="17" customWidth="1"/>
    <col min="24" max="24" width="10.5703125" style="17" bestFit="1" customWidth="1"/>
    <col min="25" max="26" width="9.5703125" style="17" bestFit="1" customWidth="1"/>
    <col min="27" max="16384" width="9.140625" style="18"/>
  </cols>
  <sheetData>
    <row r="1" spans="1:26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ht="19.5" customHeight="1">
      <c r="A3" s="174" t="s">
        <v>42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7.25" thickBot="1">
      <c r="A4" s="206" t="s">
        <v>21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ht="20.25" customHeight="1">
      <c r="A5" s="183" t="s">
        <v>10</v>
      </c>
      <c r="B5" s="185" t="s">
        <v>11</v>
      </c>
      <c r="C5" s="169" t="s">
        <v>3</v>
      </c>
      <c r="D5" s="170"/>
      <c r="E5" s="179"/>
      <c r="F5" s="169" t="s">
        <v>4</v>
      </c>
      <c r="G5" s="170"/>
      <c r="H5" s="179"/>
      <c r="I5" s="169" t="s">
        <v>5</v>
      </c>
      <c r="J5" s="170"/>
      <c r="K5" s="179"/>
      <c r="L5" s="169" t="s">
        <v>6</v>
      </c>
      <c r="M5" s="170"/>
      <c r="N5" s="179"/>
      <c r="O5" s="169" t="s">
        <v>7</v>
      </c>
      <c r="P5" s="170"/>
      <c r="Q5" s="179"/>
      <c r="R5" s="169" t="s">
        <v>8</v>
      </c>
      <c r="S5" s="170"/>
      <c r="T5" s="179"/>
      <c r="U5" s="169" t="s">
        <v>26</v>
      </c>
      <c r="V5" s="170"/>
      <c r="W5" s="179"/>
      <c r="X5" s="169" t="s">
        <v>9</v>
      </c>
      <c r="Y5" s="170"/>
      <c r="Z5" s="171"/>
    </row>
    <row r="6" spans="1:26" ht="28.5" customHeight="1">
      <c r="A6" s="184"/>
      <c r="B6" s="186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ht="42" customHeight="1">
      <c r="A7" s="64">
        <v>1</v>
      </c>
      <c r="B7" s="6" t="s">
        <v>17</v>
      </c>
      <c r="C7" s="52">
        <f>HLOOKUP(C6,[1]RCH!C4:W21,18,0)</f>
        <v>64.271199999999993</v>
      </c>
      <c r="D7" s="52">
        <f>HLOOKUP(D6,[1]RCH!D4:X21,18,0)</f>
        <v>28.8</v>
      </c>
      <c r="E7" s="52">
        <f>HLOOKUP(E6,[1]RCH!E4:X21,18,0)</f>
        <v>13.75</v>
      </c>
      <c r="F7" s="52">
        <f>HLOOKUP(F6,[1]RCH!F4:X21,18,0)</f>
        <v>78.87</v>
      </c>
      <c r="G7" s="52">
        <f>HLOOKUP(G6,[1]RCH!G4:X21,18,0)</f>
        <v>73.2</v>
      </c>
      <c r="H7" s="52">
        <f>HLOOKUP(H6,[1]RCH!H4:Y21,18,0)</f>
        <v>41.21</v>
      </c>
      <c r="I7" s="52">
        <f>HLOOKUP(I6,[1]RCH!I4:Z21,18,0)</f>
        <v>64.25</v>
      </c>
      <c r="J7" s="52">
        <f>HLOOKUP(J6,[1]RCH!J4:AA21,18,0)</f>
        <v>42.62</v>
      </c>
      <c r="K7" s="52">
        <f>HLOOKUP(K6,[1]RCH!K4:AB21,18,0)</f>
        <v>72.52</v>
      </c>
      <c r="L7" s="52">
        <f>HLOOKUP(L6,[1]RCH!L4:AC21,18,0)</f>
        <v>122.92</v>
      </c>
      <c r="M7" s="52">
        <f>HLOOKUP(M6,[1]RCH!M4:AD21,18,0)</f>
        <v>122.92</v>
      </c>
      <c r="N7" s="52">
        <f>HLOOKUP(N6,[1]RCH!N4:AE21,18,0)</f>
        <v>113.36</v>
      </c>
      <c r="O7" s="52">
        <f>HLOOKUP(O6,[1]RCH!O4:AF21,18,0)</f>
        <v>130.37</v>
      </c>
      <c r="P7" s="52">
        <f>HLOOKUP(P6,[1]RCH!P4:AG21,18,0)</f>
        <v>130.37</v>
      </c>
      <c r="Q7" s="52">
        <f>HLOOKUP(Q6,[1]RCH!Q4:AH21,18,0)</f>
        <v>155</v>
      </c>
      <c r="R7" s="52">
        <f>HLOOKUP(R6,[1]RCH!R4:AI21,18,0)</f>
        <v>148.01</v>
      </c>
      <c r="S7" s="52">
        <f>HLOOKUP(S6,[1]RCH!S4:AJ21,18,0)</f>
        <v>183.01</v>
      </c>
      <c r="T7" s="52">
        <f>HLOOKUP(T6,[1]RCH!T4:AK21,18,0)</f>
        <v>159.25</v>
      </c>
      <c r="U7" s="52">
        <f>HLOOKUP(U6,[1]RCH!U4:AL21,18,0)</f>
        <v>163.6</v>
      </c>
      <c r="V7" s="52">
        <f>HLOOKUP(V6,[1]RCH!V4:AM21,18,0)</f>
        <v>176.26</v>
      </c>
      <c r="W7" s="52">
        <f>HLOOKUP(W6,[1]RCH!W4:AN21,18,0)</f>
        <v>113.44</v>
      </c>
      <c r="X7" s="130">
        <f>SUM(C7+F7+I7+L7+O7+R7+U7)</f>
        <v>772.2912</v>
      </c>
      <c r="Y7" s="130">
        <f>SUM(D7+G7+J7+M7+P7+S7+V7)</f>
        <v>757.18000000000006</v>
      </c>
      <c r="Z7" s="131">
        <f>SUM(E7+H7+K7+N7+Q7+T7+W7)</f>
        <v>668.53</v>
      </c>
    </row>
    <row r="8" spans="1:26" ht="42" customHeight="1">
      <c r="A8" s="64">
        <v>2</v>
      </c>
      <c r="B8" s="7" t="s">
        <v>18</v>
      </c>
      <c r="C8" s="52">
        <f>HLOOKUP(C6,[1]Additionalities!C4:W21,18,0)</f>
        <v>0</v>
      </c>
      <c r="D8" s="52">
        <f>HLOOKUP(D6,[1]Additionalities!D4:X21,18,0)</f>
        <v>48.84</v>
      </c>
      <c r="E8" s="52">
        <f>HLOOKUP(E6,[1]Additionalities!E4:Y21,18,0)</f>
        <v>0</v>
      </c>
      <c r="F8" s="52">
        <f>HLOOKUP(F6,[1]Additionalities!F4:Z21,18,0)</f>
        <v>71.78</v>
      </c>
      <c r="G8" s="52">
        <f>HLOOKUP(G6,[1]Additionalities!G4:AA21,18,0)</f>
        <v>84.3797</v>
      </c>
      <c r="H8" s="52">
        <f>HLOOKUP(H6,[1]Additionalities!H4:AB21,18,0)</f>
        <v>4.25</v>
      </c>
      <c r="I8" s="52">
        <f>HLOOKUP(I6,[1]Additionalities!I4:AC21,18,0)</f>
        <v>125.48</v>
      </c>
      <c r="J8" s="52">
        <f>HLOOKUP(J6,[1]Additionalities!J4:AD21,18,0)</f>
        <v>88.54</v>
      </c>
      <c r="K8" s="52">
        <f>HLOOKUP(K6,[1]Additionalities!K4:AE21,18,0)</f>
        <v>41.86</v>
      </c>
      <c r="L8" s="52">
        <f>HLOOKUP(L6,[1]Additionalities!L4:AF21,18,0)</f>
        <v>105.85</v>
      </c>
      <c r="M8" s="52">
        <f>HLOOKUP(M6,[1]Additionalities!M4:AG21,18,0)</f>
        <v>105.85</v>
      </c>
      <c r="N8" s="52">
        <f>HLOOKUP(N6,[1]Additionalities!N4:AH21,18,0)</f>
        <v>155.57</v>
      </c>
      <c r="O8" s="52">
        <f>HLOOKUP(O6,[1]Additionalities!O4:AI21,18,0)</f>
        <v>139.44999999999999</v>
      </c>
      <c r="P8" s="52">
        <f>HLOOKUP(P6,[1]Additionalities!P4:AJ21,18,0)</f>
        <v>139.44999999999999</v>
      </c>
      <c r="Q8" s="52">
        <f>HLOOKUP(Q6,[1]Additionalities!Q4:AK21,18,0)</f>
        <v>315.77</v>
      </c>
      <c r="R8" s="52">
        <f>HLOOKUP(R6,[1]Additionalities!R4:AL21,18,0)</f>
        <v>164.15</v>
      </c>
      <c r="S8" s="52">
        <f>HLOOKUP(S6,[1]Additionalities!S4:AM21,18,0)</f>
        <v>179.15</v>
      </c>
      <c r="T8" s="52">
        <f>HLOOKUP(T6,[1]Additionalities!T4:AN21,18,0)</f>
        <v>312.18</v>
      </c>
      <c r="U8" s="52">
        <f>HLOOKUP(U6,[1]Additionalities!U4:AO21,18,0)</f>
        <v>201.42</v>
      </c>
      <c r="V8" s="52">
        <f>HLOOKUP(V6,[1]Additionalities!V4:AP21,18,0)</f>
        <v>201.42</v>
      </c>
      <c r="W8" s="52">
        <f>HLOOKUP(W6,[1]Additionalities!W4:AQ21,18,0)</f>
        <v>162.74</v>
      </c>
      <c r="X8" s="130">
        <f t="shared" ref="X8" si="0">SUM(C8+F8+I8+L8+O8+R8+U8)</f>
        <v>808.13</v>
      </c>
      <c r="Y8" s="130">
        <f t="shared" ref="Y8" si="1">SUM(D8+G8+J8+M8+P8+S8+V8)</f>
        <v>847.62969999999996</v>
      </c>
      <c r="Z8" s="131">
        <f t="shared" ref="Z8" si="2">SUM(E8+H8+K8+N8+Q8+T8+W8)</f>
        <v>992.37000000000012</v>
      </c>
    </row>
    <row r="9" spans="1:26" s="139" customFormat="1" ht="23.2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3.25" customHeight="1">
      <c r="B10" s="155" t="e">
        <f>Jha!B10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Jha!B11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Jha!B12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C10" sqref="C10"/>
      <pageMargins left="0.31496062992125984" right="0.11811023622047245" top="0.55118110236220474" bottom="0.35433070866141736" header="0.31496062992125984" footer="0.31496062992125984"/>
      <pageSetup paperSize="9" scale="55" orientation="landscape" r:id="rId1"/>
    </customSheetView>
  </customSheetViews>
  <mergeCells count="15">
    <mergeCell ref="A9:H9"/>
    <mergeCell ref="U5:W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X5:Z5"/>
  </mergeCells>
  <pageMargins left="0.31496062992125984" right="0.11811023622047245" top="0.55118110236220474" bottom="0.35433070866141736" header="0.31496062992125984" footer="0.31496062992125984"/>
  <pageSetup paperSize="9" scale="55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A2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6" style="43" customWidth="1"/>
    <col min="2" max="2" width="13.5703125" style="43" bestFit="1" customWidth="1"/>
    <col min="3" max="3" width="10.28515625" style="43" customWidth="1"/>
    <col min="4" max="5" width="9.140625" style="43"/>
    <col min="6" max="6" width="10.28515625" style="43" customWidth="1"/>
    <col min="7" max="8" width="9.140625" style="43"/>
    <col min="9" max="9" width="10" style="43" customWidth="1"/>
    <col min="10" max="11" width="9.140625" style="43"/>
    <col min="12" max="12" width="10.28515625" style="43" customWidth="1"/>
    <col min="13" max="14" width="9.140625" style="43"/>
    <col min="15" max="15" width="11" style="43" customWidth="1"/>
    <col min="16" max="17" width="9.140625" style="43"/>
    <col min="18" max="18" width="10.28515625" style="43" customWidth="1"/>
    <col min="19" max="20" width="9.140625" style="43"/>
    <col min="21" max="21" width="10.42578125" style="43" bestFit="1" customWidth="1"/>
    <col min="22" max="23" width="9.140625" style="43"/>
    <col min="24" max="24" width="10.42578125" style="43" bestFit="1" customWidth="1"/>
    <col min="25" max="27" width="9.140625" style="43"/>
    <col min="28" max="16384" width="9.140625" style="40"/>
  </cols>
  <sheetData>
    <row r="1" spans="1:27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40"/>
    </row>
    <row r="2" spans="1:27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40"/>
    </row>
    <row r="3" spans="1:27" ht="21">
      <c r="A3" s="174" t="s">
        <v>43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40"/>
    </row>
    <row r="4" spans="1:27" ht="17.25" thickBot="1">
      <c r="A4" s="206" t="s">
        <v>21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40"/>
    </row>
    <row r="5" spans="1:27" ht="20.25" customHeight="1">
      <c r="A5" s="183" t="s">
        <v>10</v>
      </c>
      <c r="B5" s="185" t="s">
        <v>11</v>
      </c>
      <c r="C5" s="169" t="s">
        <v>3</v>
      </c>
      <c r="D5" s="170"/>
      <c r="E5" s="179"/>
      <c r="F5" s="169" t="s">
        <v>4</v>
      </c>
      <c r="G5" s="170"/>
      <c r="H5" s="179"/>
      <c r="I5" s="169" t="s">
        <v>5</v>
      </c>
      <c r="J5" s="170"/>
      <c r="K5" s="179"/>
      <c r="L5" s="169" t="s">
        <v>6</v>
      </c>
      <c r="M5" s="170"/>
      <c r="N5" s="179"/>
      <c r="O5" s="169" t="s">
        <v>7</v>
      </c>
      <c r="P5" s="170"/>
      <c r="Q5" s="179"/>
      <c r="R5" s="169" t="s">
        <v>8</v>
      </c>
      <c r="S5" s="170"/>
      <c r="T5" s="179"/>
      <c r="U5" s="169" t="s">
        <v>26</v>
      </c>
      <c r="V5" s="170"/>
      <c r="W5" s="179"/>
      <c r="X5" s="169" t="s">
        <v>9</v>
      </c>
      <c r="Y5" s="170"/>
      <c r="Z5" s="171"/>
      <c r="AA5" s="40"/>
    </row>
    <row r="6" spans="1:27" ht="24.75" customHeight="1">
      <c r="A6" s="184"/>
      <c r="B6" s="186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4" t="s">
        <v>16</v>
      </c>
      <c r="U6" s="115" t="s">
        <v>22</v>
      </c>
      <c r="V6" s="113" t="s">
        <v>15</v>
      </c>
      <c r="W6" s="116" t="s">
        <v>16</v>
      </c>
      <c r="X6" s="10" t="s">
        <v>12</v>
      </c>
      <c r="Y6" s="10" t="s">
        <v>13</v>
      </c>
      <c r="Z6" s="70" t="s">
        <v>14</v>
      </c>
      <c r="AA6" s="40"/>
    </row>
    <row r="7" spans="1:27" s="95" customFormat="1" ht="40.5" customHeight="1">
      <c r="A7" s="64">
        <v>1</v>
      </c>
      <c r="B7" s="6" t="s">
        <v>17</v>
      </c>
      <c r="C7" s="52">
        <f>HLOOKUP(C6,[1]RCH!C4:W22,19,0)</f>
        <v>39.029699999999998</v>
      </c>
      <c r="D7" s="52">
        <f>HLOOKUP(D6,[1]RCH!D4:X22,19,0)</f>
        <v>21.434999999999999</v>
      </c>
      <c r="E7" s="52">
        <f>HLOOKUP(E6,[1]RCH!E4:X22,19,0)</f>
        <v>2.0699999999999998</v>
      </c>
      <c r="F7" s="52">
        <f>HLOOKUP(F6,[1]RCH!F4:X22,19,0)</f>
        <v>47.59</v>
      </c>
      <c r="G7" s="52">
        <f>HLOOKUP(G6,[1]RCH!G4:X22,19,0)</f>
        <v>31.1953</v>
      </c>
      <c r="H7" s="52">
        <f>HLOOKUP(H6,[1]RCH!H4:Y22,19,0)</f>
        <v>13.84</v>
      </c>
      <c r="I7" s="52">
        <f>HLOOKUP(I6,[1]RCH!I4:Z22,19,0)</f>
        <v>57.17</v>
      </c>
      <c r="J7" s="52">
        <f>HLOOKUP(J6,[1]RCH!J4:AA22,19,0)</f>
        <v>41.97</v>
      </c>
      <c r="K7" s="52">
        <f>HLOOKUP(K6,[1]RCH!K4:AB22,19,0)</f>
        <v>45.19</v>
      </c>
      <c r="L7" s="52">
        <f>HLOOKUP(L6,[1]RCH!L4:AC22,19,0)</f>
        <v>74.23</v>
      </c>
      <c r="M7" s="52">
        <f>HLOOKUP(M6,[1]RCH!M4:AD22,19,0)</f>
        <v>74.22999999999999</v>
      </c>
      <c r="N7" s="52">
        <f>HLOOKUP(N6,[1]RCH!N4:AE22,19,0)</f>
        <v>75.19</v>
      </c>
      <c r="O7" s="52">
        <f>HLOOKUP(O6,[1]RCH!O4:AF22,19,0)</f>
        <v>78.709999999999994</v>
      </c>
      <c r="P7" s="52">
        <f>HLOOKUP(P6,[1]RCH!P4:AG22,19,0)</f>
        <v>78.56</v>
      </c>
      <c r="Q7" s="52">
        <f>HLOOKUP(Q6,[1]RCH!Q4:AH22,19,0)</f>
        <v>86.13</v>
      </c>
      <c r="R7" s="52">
        <f>HLOOKUP(R6,[1]RCH!R4:AI22,19,0)</f>
        <v>89.36</v>
      </c>
      <c r="S7" s="52">
        <f>HLOOKUP(S6,[1]RCH!S4:AJ22,19,0)</f>
        <v>78.62</v>
      </c>
      <c r="T7" s="52">
        <f>HLOOKUP(T6,[1]RCH!T4:AK22,19,0)</f>
        <v>80.25</v>
      </c>
      <c r="U7" s="52">
        <f>HLOOKUP(U6,[1]RCH!U4:AL22,19,0)</f>
        <v>98.56</v>
      </c>
      <c r="V7" s="52">
        <f>HLOOKUP(V6,[1]RCH!V4:AM22,19,0)</f>
        <v>74.95</v>
      </c>
      <c r="W7" s="52">
        <f>HLOOKUP(W6,[1]RCH!W4:AN22,19,0)</f>
        <v>43.727540000000005</v>
      </c>
      <c r="X7" s="52">
        <f>SUM(C7+F7+I7+L7+O7+R7+U7)</f>
        <v>484.6497</v>
      </c>
      <c r="Y7" s="52">
        <f>SUM(D7+G7+J7+M7+P7+S7+V7)</f>
        <v>400.96030000000002</v>
      </c>
      <c r="Z7" s="65">
        <f>SUM(E7+H7+K7+N7+Q7+T7+W7)</f>
        <v>346.39753999999994</v>
      </c>
    </row>
    <row r="8" spans="1:27" s="95" customFormat="1" ht="40.5" customHeight="1">
      <c r="A8" s="64">
        <v>2</v>
      </c>
      <c r="B8" s="7" t="s">
        <v>18</v>
      </c>
      <c r="C8" s="52">
        <f>HLOOKUP(C6,[1]Additionalities!C4:W22,19,0)</f>
        <v>0</v>
      </c>
      <c r="D8" s="52">
        <f>HLOOKUP(D6,[1]Additionalities!D4:X22,19,0)</f>
        <v>25.26</v>
      </c>
      <c r="E8" s="52">
        <f>HLOOKUP(E6,[1]Additionalities!E4:Y22,19,0)</f>
        <v>0</v>
      </c>
      <c r="F8" s="52">
        <f>HLOOKUP(F6,[1]Additionalities!F4:Z22,19,0)</f>
        <v>43.37</v>
      </c>
      <c r="G8" s="52">
        <f>HLOOKUP(G6,[1]Additionalities!G4:AA22,19,0)</f>
        <v>44.602200000000003</v>
      </c>
      <c r="H8" s="52">
        <f>HLOOKUP(H6,[1]Additionalities!H4:AB22,19,0)</f>
        <v>0.52</v>
      </c>
      <c r="I8" s="52">
        <f>HLOOKUP(I6,[1]Additionalities!I4:AC22,19,0)</f>
        <v>75.819999999999993</v>
      </c>
      <c r="J8" s="52">
        <f>HLOOKUP(J6,[1]Additionalities!J4:AD22,19,0)</f>
        <v>143.11000000000001</v>
      </c>
      <c r="K8" s="52">
        <f>HLOOKUP(K6,[1]Additionalities!K4:AE22,19,0)</f>
        <v>67.819999999999993</v>
      </c>
      <c r="L8" s="52">
        <f>HLOOKUP(L6,[1]Additionalities!L4:AF22,19,0)</f>
        <v>63.96</v>
      </c>
      <c r="M8" s="52">
        <f>HLOOKUP(M6,[1]Additionalities!M4:AG22,19,0)</f>
        <v>63.959999999999994</v>
      </c>
      <c r="N8" s="52">
        <f>HLOOKUP(N6,[1]Additionalities!N4:AH22,19,0)</f>
        <v>139.88</v>
      </c>
      <c r="O8" s="52">
        <f>HLOOKUP(O6,[1]Additionalities!O4:AI22,19,0)</f>
        <v>84.2</v>
      </c>
      <c r="P8" s="52">
        <f>HLOOKUP(P6,[1]Additionalities!P4:AJ22,19,0)</f>
        <v>132.96</v>
      </c>
      <c r="Q8" s="52">
        <f>HLOOKUP(Q6,[1]Additionalities!Q4:AK22,19,0)</f>
        <v>155.9</v>
      </c>
      <c r="R8" s="52">
        <f>HLOOKUP(R6,[1]Additionalities!R4:AL22,19,0)</f>
        <v>99.11</v>
      </c>
      <c r="S8" s="52">
        <f>HLOOKUP(S6,[1]Additionalities!S4:AM22,19,0)</f>
        <v>99.11</v>
      </c>
      <c r="T8" s="52">
        <f>HLOOKUP(T6,[1]Additionalities!T4:AN22,19,0)</f>
        <v>126.32</v>
      </c>
      <c r="U8" s="52">
        <f>HLOOKUP(U6,[1]Additionalities!U4:AO22,19,0)</f>
        <v>121.34</v>
      </c>
      <c r="V8" s="52">
        <f>HLOOKUP(V6,[1]Additionalities!V4:AP22,19,0)</f>
        <v>111.65</v>
      </c>
      <c r="W8" s="52">
        <f>HLOOKUP(W6,[1]Additionalities!W4:AQ22,19,0)</f>
        <v>78.098100000000002</v>
      </c>
      <c r="X8" s="52">
        <f t="shared" ref="X8" si="0">SUM(C8+F8+I8+L8+O8+R8+U8)</f>
        <v>487.80000000000007</v>
      </c>
      <c r="Y8" s="52">
        <f t="shared" ref="Y8" si="1">SUM(D8+G8+J8+M8+P8+S8+V8)</f>
        <v>620.65219999999999</v>
      </c>
      <c r="Z8" s="65">
        <f t="shared" ref="Z8" si="2">SUM(E8+H8+K8+N8+Q8+T8+W8)</f>
        <v>568.53809999999999</v>
      </c>
    </row>
    <row r="9" spans="1:27" s="139" customFormat="1" ht="25.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7" s="139" customFormat="1" ht="25.5" customHeight="1">
      <c r="B10" s="155" t="e">
        <f>KA!B10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7" s="141" customFormat="1" ht="27" customHeight="1">
      <c r="A11" s="139"/>
      <c r="B11" s="155" t="e">
        <f>KA!B11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7" ht="18.75" customHeight="1">
      <c r="A12" s="44"/>
      <c r="B12" s="155" t="e">
        <f>KA!B12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AA12" s="40"/>
    </row>
    <row r="13" spans="1:27">
      <c r="AA13" s="40"/>
    </row>
    <row r="14" spans="1:27">
      <c r="AA14" s="40"/>
    </row>
    <row r="15" spans="1:27">
      <c r="AA15" s="40"/>
    </row>
    <row r="16" spans="1:27">
      <c r="AA16" s="40"/>
    </row>
    <row r="17" spans="27:27">
      <c r="AA17" s="40"/>
    </row>
    <row r="18" spans="27:27">
      <c r="AA18" s="40"/>
    </row>
    <row r="19" spans="27:27">
      <c r="AA19" s="40"/>
    </row>
    <row r="20" spans="27:27">
      <c r="AA20" s="40"/>
    </row>
    <row r="21" spans="27:27">
      <c r="AA21" s="40"/>
    </row>
    <row r="22" spans="27:27">
      <c r="AA22" s="40"/>
    </row>
    <row r="23" spans="27:27">
      <c r="AA23" s="40"/>
    </row>
    <row r="24" spans="27:27">
      <c r="AA24" s="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1" activePane="bottomRight" state="frozen"/>
      <selection pane="bottomRight" activeCell="K13" sqref="K13:K18"/>
      <pageMargins left="0.11811023622047245" right="0.11811023622047245" top="0.35433070866141736" bottom="0.35433070866141736" header="0.31496062992125984" footer="0.31496062992125984"/>
      <pageSetup paperSize="9" scale="58" orientation="landscape" r:id="rId1"/>
    </customSheetView>
  </customSheetViews>
  <mergeCells count="15">
    <mergeCell ref="A9:H9"/>
    <mergeCell ref="U5:W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X5:Z5"/>
  </mergeCells>
  <pageMargins left="0.11811023622047245" right="0.11811023622047245" top="0.35433070866141736" bottom="0.35433070866141736" header="0.31496062992125984" footer="0.31496062992125984"/>
  <pageSetup paperSize="9" scale="58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6.5"/>
  <cols>
    <col min="1" max="1" width="6.5703125" style="8" customWidth="1"/>
    <col min="2" max="2" width="13.5703125" style="8" bestFit="1" customWidth="1"/>
    <col min="3" max="3" width="10.5703125" style="8" customWidth="1"/>
    <col min="4" max="4" width="9.140625" style="8"/>
    <col min="5" max="5" width="8.28515625" style="8" customWidth="1"/>
    <col min="6" max="6" width="10" style="8" customWidth="1"/>
    <col min="7" max="7" width="9.140625" style="8"/>
    <col min="8" max="8" width="8.28515625" style="8" customWidth="1"/>
    <col min="9" max="9" width="10" style="8" customWidth="1"/>
    <col min="10" max="11" width="9.140625" style="8"/>
    <col min="12" max="12" width="10.28515625" style="8" customWidth="1"/>
    <col min="13" max="14" width="9.140625" style="8"/>
    <col min="15" max="15" width="10.140625" style="8" customWidth="1"/>
    <col min="16" max="16" width="9.140625" style="8"/>
    <col min="17" max="17" width="8.42578125" style="8" customWidth="1"/>
    <col min="18" max="18" width="10.42578125" style="8" customWidth="1"/>
    <col min="19" max="19" width="9.140625" style="8"/>
    <col min="20" max="20" width="8.5703125" style="8" customWidth="1"/>
    <col min="21" max="21" width="11.140625" style="8" customWidth="1"/>
    <col min="22" max="22" width="10.42578125" style="8" customWidth="1"/>
    <col min="23" max="23" width="9.140625" style="8" customWidth="1"/>
    <col min="24" max="24" width="10.5703125" style="8" customWidth="1"/>
    <col min="25" max="25" width="9.140625" style="8"/>
    <col min="26" max="26" width="8.140625" style="8" customWidth="1"/>
    <col min="27" max="16384" width="9.140625" style="68"/>
  </cols>
  <sheetData>
    <row r="1" spans="1:26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ht="21">
      <c r="A2" s="231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21">
      <c r="A3" s="232" t="s">
        <v>44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17.25" thickBot="1">
      <c r="A4" s="233" t="s">
        <v>27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26" ht="20.25" customHeight="1">
      <c r="A5" s="218" t="s">
        <v>10</v>
      </c>
      <c r="B5" s="234" t="s">
        <v>11</v>
      </c>
      <c r="C5" s="169" t="s">
        <v>3</v>
      </c>
      <c r="D5" s="170"/>
      <c r="E5" s="179"/>
      <c r="F5" s="169" t="s">
        <v>4</v>
      </c>
      <c r="G5" s="170"/>
      <c r="H5" s="179"/>
      <c r="I5" s="169" t="s">
        <v>5</v>
      </c>
      <c r="J5" s="170"/>
      <c r="K5" s="179"/>
      <c r="L5" s="169" t="s">
        <v>6</v>
      </c>
      <c r="M5" s="170"/>
      <c r="N5" s="179"/>
      <c r="O5" s="169" t="s">
        <v>7</v>
      </c>
      <c r="P5" s="170"/>
      <c r="Q5" s="179"/>
      <c r="R5" s="169" t="s">
        <v>8</v>
      </c>
      <c r="S5" s="170"/>
      <c r="T5" s="179"/>
      <c r="U5" s="169" t="s">
        <v>26</v>
      </c>
      <c r="V5" s="170"/>
      <c r="W5" s="179"/>
      <c r="X5" s="169" t="s">
        <v>9</v>
      </c>
      <c r="Y5" s="170"/>
      <c r="Z5" s="171"/>
    </row>
    <row r="6" spans="1:26" ht="31.5">
      <c r="A6" s="219"/>
      <c r="B6" s="235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4" t="s">
        <v>16</v>
      </c>
      <c r="U6" s="115" t="s">
        <v>22</v>
      </c>
      <c r="V6" s="113" t="s">
        <v>15</v>
      </c>
      <c r="W6" s="116" t="s">
        <v>16</v>
      </c>
      <c r="X6" s="10" t="s">
        <v>12</v>
      </c>
      <c r="Y6" s="10" t="s">
        <v>13</v>
      </c>
      <c r="Z6" s="70" t="s">
        <v>14</v>
      </c>
    </row>
    <row r="7" spans="1:26" ht="45" customHeight="1">
      <c r="A7" s="120">
        <v>1</v>
      </c>
      <c r="B7" s="110" t="s">
        <v>17</v>
      </c>
      <c r="C7" s="52">
        <f>HLOOKUP(C6,[1]RCH!C4:W23,20,0)</f>
        <v>0.56230000000000002</v>
      </c>
      <c r="D7" s="52">
        <f>HLOOKUP(D6,[1]RCH!D4:X23,20,0)</f>
        <v>0.115</v>
      </c>
      <c r="E7" s="52">
        <f>HLOOKUP(E6,[1]RCH!E4:X23,20,0)</f>
        <v>7.0000000000000007E-2</v>
      </c>
      <c r="F7" s="52">
        <f>HLOOKUP(F6,[1]RCH!F4:X23,20,0)</f>
        <v>0.53</v>
      </c>
      <c r="G7" s="52">
        <f>HLOOKUP(G6,[1]RCH!G4:X23,20,0)</f>
        <v>0.57999999999999996</v>
      </c>
      <c r="H7" s="52">
        <f>HLOOKUP(H6,[1]RCH!H4:Y23,20,0)</f>
        <v>0.17</v>
      </c>
      <c r="I7" s="52">
        <f>HLOOKUP(I6,[1]RCH!I4:Z23,20,0)</f>
        <v>0.16</v>
      </c>
      <c r="J7" s="52">
        <f>HLOOKUP(J6,[1]RCH!J4:AA23,20,0)</f>
        <v>0.01</v>
      </c>
      <c r="K7" s="52">
        <f>HLOOKUP(K6,[1]RCH!K4:AB23,20,0)</f>
        <v>0.19</v>
      </c>
      <c r="L7" s="52">
        <f>HLOOKUP(L6,[1]RCH!L4:AC23,20,0)</f>
        <v>0.15</v>
      </c>
      <c r="M7" s="52">
        <f>HLOOKUP(M6,[1]RCH!M4:AD23,20,0)</f>
        <v>0.06</v>
      </c>
      <c r="N7" s="52">
        <f>HLOOKUP(N6,[1]RCH!N4:AE23,20,0)</f>
        <v>0.49</v>
      </c>
      <c r="O7" s="52">
        <f>HLOOKUP(O6,[1]RCH!O4:AF23,20,0)</f>
        <v>0.15</v>
      </c>
      <c r="P7" s="52">
        <f>HLOOKUP(P6,[1]RCH!P4:AG23,20,0)</f>
        <v>0.53</v>
      </c>
      <c r="Q7" s="52">
        <f>HLOOKUP(Q6,[1]RCH!Q4:AH23,20,0)</f>
        <v>0.91</v>
      </c>
      <c r="R7" s="52">
        <f>HLOOKUP(R6,[1]RCH!R4:AI23,20,0)</f>
        <v>0.17</v>
      </c>
      <c r="S7" s="52">
        <f>HLOOKUP(S6,[1]RCH!S4:AJ23,20,0)</f>
        <v>0.87</v>
      </c>
      <c r="T7" s="52">
        <f>HLOOKUP(T6,[1]RCH!T4:AK23,20,0)</f>
        <v>0.48</v>
      </c>
      <c r="U7" s="52">
        <f>HLOOKUP(U6,[1]RCH!U4:AL23,20,0)</f>
        <v>0.4</v>
      </c>
      <c r="V7" s="52">
        <f>HLOOKUP(V6,[1]RCH!V4:AM23,20,0)</f>
        <v>0.4</v>
      </c>
      <c r="W7" s="52">
        <f>HLOOKUP(W6,[1]RCH!W4:AN23,20,0)</f>
        <v>1.5294999999999999</v>
      </c>
      <c r="X7" s="71">
        <f>SUM(C7+F7+I7+L7+O7+R7+U7)</f>
        <v>2.1222999999999996</v>
      </c>
      <c r="Y7" s="71">
        <f>SUM(D7+G7+J7+M7+P7+S7+V7)</f>
        <v>2.5649999999999999</v>
      </c>
      <c r="Z7" s="121">
        <f>SUM(E7+H7+K7+N7+Q7+T7+W7)</f>
        <v>3.8395000000000001</v>
      </c>
    </row>
    <row r="8" spans="1:26" ht="45" customHeight="1">
      <c r="A8" s="120">
        <v>2</v>
      </c>
      <c r="B8" s="5" t="s">
        <v>18</v>
      </c>
      <c r="C8" s="52">
        <f>HLOOKUP(C6,[1]Additionalities!C4:W23,20,0)</f>
        <v>0</v>
      </c>
      <c r="D8" s="52">
        <f>HLOOKUP(D6,[1]Additionalities!D4:X23,20,0)</f>
        <v>0.94</v>
      </c>
      <c r="E8" s="52">
        <f>HLOOKUP(E6,[1]Additionalities!E4:Y23,20,0)</f>
        <v>0</v>
      </c>
      <c r="F8" s="52">
        <f>HLOOKUP(F6,[1]Additionalities!F4:Z23,20,0)</f>
        <v>0.14000000000000001</v>
      </c>
      <c r="G8" s="52">
        <f>HLOOKUP(G6,[1]Additionalities!G4:AA23,20,0)</f>
        <v>0.28000000000000003</v>
      </c>
      <c r="H8" s="52">
        <f>HLOOKUP(H6,[1]Additionalities!H4:AB23,20,0)</f>
        <v>0.06</v>
      </c>
      <c r="I8" s="52">
        <f>HLOOKUP(I6,[1]Additionalities!I4:AC23,20,0)</f>
        <v>0.24</v>
      </c>
      <c r="J8" s="52">
        <f>HLOOKUP(J6,[1]Additionalities!J4:AD23,20,0)</f>
        <v>0</v>
      </c>
      <c r="K8" s="52">
        <f>HLOOKUP(K6,[1]Additionalities!K4:AE23,20,0)</f>
        <v>0.01</v>
      </c>
      <c r="L8" s="52">
        <f>HLOOKUP(L6,[1]Additionalities!L4:AF23,20,0)</f>
        <v>0.2</v>
      </c>
      <c r="M8" s="52">
        <f>HLOOKUP(M6,[1]Additionalities!M4:AG23,20,0)</f>
        <v>0.15</v>
      </c>
      <c r="N8" s="52">
        <f>HLOOKUP(N6,[1]Additionalities!N4:AH23,20,0)</f>
        <v>0.64</v>
      </c>
      <c r="O8" s="52">
        <f>HLOOKUP(O6,[1]Additionalities!O4:AI23,20,0)</f>
        <v>0.16</v>
      </c>
      <c r="P8" s="52">
        <f>HLOOKUP(P6,[1]Additionalities!P4:AJ23,20,0)</f>
        <v>0.16</v>
      </c>
      <c r="Q8" s="52">
        <f>HLOOKUP(Q6,[1]Additionalities!Q4:AK23,20,0)</f>
        <v>0.64</v>
      </c>
      <c r="R8" s="52">
        <f>HLOOKUP(R6,[1]Additionalities!R4:AL23,20,0)</f>
        <v>0.2</v>
      </c>
      <c r="S8" s="52">
        <f>HLOOKUP(S6,[1]Additionalities!S4:AM23,20,0)</f>
        <v>1.2</v>
      </c>
      <c r="T8" s="52">
        <f>HLOOKUP(T6,[1]Additionalities!T4:AN23,20,0)</f>
        <v>1.89</v>
      </c>
      <c r="U8" s="52">
        <f>HLOOKUP(U6,[1]Additionalities!U4:AO23,20,0)</f>
        <v>0.49</v>
      </c>
      <c r="V8" s="52">
        <f>HLOOKUP(V6,[1]Additionalities!V4:AP23,20,0)</f>
        <v>0.49</v>
      </c>
      <c r="W8" s="52">
        <f>HLOOKUP(W6,[1]Additionalities!W4:AQ23,20,0)</f>
        <v>0.49659999999999999</v>
      </c>
      <c r="X8" s="71">
        <f t="shared" ref="X8" si="0">SUM(C8+F8+I8+L8+O8+R8+U8)</f>
        <v>1.4300000000000002</v>
      </c>
      <c r="Y8" s="71">
        <f t="shared" ref="Y8" si="1">SUM(D8+G8+J8+M8+P8+S8+V8)</f>
        <v>3.2199999999999998</v>
      </c>
      <c r="Z8" s="121">
        <f t="shared" ref="Z8" si="2">SUM(E8+H8+K8+N8+Q8+T8+W8)</f>
        <v>3.7366000000000001</v>
      </c>
    </row>
    <row r="9" spans="1:26" s="139" customFormat="1" ht="26.2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6.25" customHeight="1">
      <c r="B10" s="155" t="e">
        <f>KR!B10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KR!B11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KR!B12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D19" sqref="D19"/>
      <pageMargins left="0.11811023622047245" right="0.11811023622047245" top="0.35433070866141736" bottom="0.35433070866141736" header="0.31496062992125984" footer="0.31496062992125984"/>
      <pageSetup paperSize="9" scale="58" orientation="landscape" r:id="rId1"/>
    </customSheetView>
  </customSheetViews>
  <mergeCells count="15">
    <mergeCell ref="A9:H9"/>
    <mergeCell ref="U5:W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X5:Z5"/>
  </mergeCells>
  <pageMargins left="0.11811023622047245" right="0.11811023622047245" top="0.35433070866141736" bottom="0.35433070866141736" header="0.31496062992125984" footer="0.31496062992125984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ColWidth="8.140625" defaultRowHeight="15"/>
  <cols>
    <col min="1" max="1" width="6" style="43" customWidth="1"/>
    <col min="2" max="2" width="14.28515625" style="43" customWidth="1"/>
    <col min="3" max="3" width="10.42578125" style="43" bestFit="1" customWidth="1"/>
    <col min="4" max="5" width="8.140625" style="43" customWidth="1"/>
    <col min="6" max="6" width="10.42578125" style="43" bestFit="1" customWidth="1"/>
    <col min="7" max="8" width="8.140625" style="43" customWidth="1"/>
    <col min="9" max="9" width="10.42578125" style="43" bestFit="1" customWidth="1"/>
    <col min="10" max="11" width="8.140625" style="43" customWidth="1"/>
    <col min="12" max="12" width="10.42578125" style="43" bestFit="1" customWidth="1"/>
    <col min="13" max="13" width="9.140625" style="43" customWidth="1"/>
    <col min="14" max="14" width="8.140625" style="43" customWidth="1"/>
    <col min="15" max="15" width="10" style="43" bestFit="1" customWidth="1"/>
    <col min="16" max="16" width="9.140625" style="43" customWidth="1"/>
    <col min="17" max="17" width="8.140625" style="43" customWidth="1"/>
    <col min="18" max="18" width="10" style="43" bestFit="1" customWidth="1"/>
    <col min="19" max="19" width="9.28515625" style="43" customWidth="1"/>
    <col min="20" max="23" width="10.7109375" style="43" customWidth="1"/>
    <col min="24" max="24" width="10.42578125" style="43" bestFit="1" customWidth="1"/>
    <col min="25" max="26" width="8.140625" style="43" customWidth="1"/>
    <col min="27" max="256" width="8.140625" style="43"/>
    <col min="257" max="257" width="6" style="43" customWidth="1"/>
    <col min="258" max="258" width="14.28515625" style="43" customWidth="1"/>
    <col min="259" max="264" width="8.140625" style="43" customWidth="1"/>
    <col min="265" max="265" width="9.140625" style="43" customWidth="1"/>
    <col min="266" max="268" width="8.140625" style="43" customWidth="1"/>
    <col min="269" max="269" width="9.140625" style="43" customWidth="1"/>
    <col min="270" max="270" width="8.140625" style="43" customWidth="1"/>
    <col min="271" max="271" width="9.5703125" style="43" customWidth="1"/>
    <col min="272" max="272" width="9.140625" style="43" customWidth="1"/>
    <col min="273" max="273" width="8.140625" style="43" customWidth="1"/>
    <col min="274" max="274" width="9.7109375" style="43" customWidth="1"/>
    <col min="275" max="275" width="9.28515625" style="43" customWidth="1"/>
    <col min="276" max="276" width="10.7109375" style="43" customWidth="1"/>
    <col min="277" max="277" width="8.85546875" style="43" customWidth="1"/>
    <col min="278" max="279" width="8.140625" style="43" customWidth="1"/>
    <col min="280" max="280" width="10.140625" style="43" customWidth="1"/>
    <col min="281" max="281" width="9.7109375" style="43" customWidth="1"/>
    <col min="282" max="512" width="8.140625" style="43"/>
    <col min="513" max="513" width="6" style="43" customWidth="1"/>
    <col min="514" max="514" width="14.28515625" style="43" customWidth="1"/>
    <col min="515" max="520" width="8.140625" style="43" customWidth="1"/>
    <col min="521" max="521" width="9.140625" style="43" customWidth="1"/>
    <col min="522" max="524" width="8.140625" style="43" customWidth="1"/>
    <col min="525" max="525" width="9.140625" style="43" customWidth="1"/>
    <col min="526" max="526" width="8.140625" style="43" customWidth="1"/>
    <col min="527" max="527" width="9.5703125" style="43" customWidth="1"/>
    <col min="528" max="528" width="9.140625" style="43" customWidth="1"/>
    <col min="529" max="529" width="8.140625" style="43" customWidth="1"/>
    <col min="530" max="530" width="9.7109375" style="43" customWidth="1"/>
    <col min="531" max="531" width="9.28515625" style="43" customWidth="1"/>
    <col min="532" max="532" width="10.7109375" style="43" customWidth="1"/>
    <col min="533" max="533" width="8.85546875" style="43" customWidth="1"/>
    <col min="534" max="535" width="8.140625" style="43" customWidth="1"/>
    <col min="536" max="536" width="10.140625" style="43" customWidth="1"/>
    <col min="537" max="537" width="9.7109375" style="43" customWidth="1"/>
    <col min="538" max="768" width="8.140625" style="43"/>
    <col min="769" max="769" width="6" style="43" customWidth="1"/>
    <col min="770" max="770" width="14.28515625" style="43" customWidth="1"/>
    <col min="771" max="776" width="8.140625" style="43" customWidth="1"/>
    <col min="777" max="777" width="9.140625" style="43" customWidth="1"/>
    <col min="778" max="780" width="8.140625" style="43" customWidth="1"/>
    <col min="781" max="781" width="9.140625" style="43" customWidth="1"/>
    <col min="782" max="782" width="8.140625" style="43" customWidth="1"/>
    <col min="783" max="783" width="9.5703125" style="43" customWidth="1"/>
    <col min="784" max="784" width="9.140625" style="43" customWidth="1"/>
    <col min="785" max="785" width="8.140625" style="43" customWidth="1"/>
    <col min="786" max="786" width="9.7109375" style="43" customWidth="1"/>
    <col min="787" max="787" width="9.28515625" style="43" customWidth="1"/>
    <col min="788" max="788" width="10.7109375" style="43" customWidth="1"/>
    <col min="789" max="789" width="8.85546875" style="43" customWidth="1"/>
    <col min="790" max="791" width="8.140625" style="43" customWidth="1"/>
    <col min="792" max="792" width="10.140625" style="43" customWidth="1"/>
    <col min="793" max="793" width="9.7109375" style="43" customWidth="1"/>
    <col min="794" max="1024" width="8.140625" style="43"/>
    <col min="1025" max="1025" width="6" style="43" customWidth="1"/>
    <col min="1026" max="1026" width="14.28515625" style="43" customWidth="1"/>
    <col min="1027" max="1032" width="8.140625" style="43" customWidth="1"/>
    <col min="1033" max="1033" width="9.140625" style="43" customWidth="1"/>
    <col min="1034" max="1036" width="8.140625" style="43" customWidth="1"/>
    <col min="1037" max="1037" width="9.140625" style="43" customWidth="1"/>
    <col min="1038" max="1038" width="8.140625" style="43" customWidth="1"/>
    <col min="1039" max="1039" width="9.5703125" style="43" customWidth="1"/>
    <col min="1040" max="1040" width="9.140625" style="43" customWidth="1"/>
    <col min="1041" max="1041" width="8.140625" style="43" customWidth="1"/>
    <col min="1042" max="1042" width="9.7109375" style="43" customWidth="1"/>
    <col min="1043" max="1043" width="9.28515625" style="43" customWidth="1"/>
    <col min="1044" max="1044" width="10.7109375" style="43" customWidth="1"/>
    <col min="1045" max="1045" width="8.85546875" style="43" customWidth="1"/>
    <col min="1046" max="1047" width="8.140625" style="43" customWidth="1"/>
    <col min="1048" max="1048" width="10.140625" style="43" customWidth="1"/>
    <col min="1049" max="1049" width="9.7109375" style="43" customWidth="1"/>
    <col min="1050" max="1280" width="8.140625" style="43"/>
    <col min="1281" max="1281" width="6" style="43" customWidth="1"/>
    <col min="1282" max="1282" width="14.28515625" style="43" customWidth="1"/>
    <col min="1283" max="1288" width="8.140625" style="43" customWidth="1"/>
    <col min="1289" max="1289" width="9.140625" style="43" customWidth="1"/>
    <col min="1290" max="1292" width="8.140625" style="43" customWidth="1"/>
    <col min="1293" max="1293" width="9.140625" style="43" customWidth="1"/>
    <col min="1294" max="1294" width="8.140625" style="43" customWidth="1"/>
    <col min="1295" max="1295" width="9.5703125" style="43" customWidth="1"/>
    <col min="1296" max="1296" width="9.140625" style="43" customWidth="1"/>
    <col min="1297" max="1297" width="8.140625" style="43" customWidth="1"/>
    <col min="1298" max="1298" width="9.7109375" style="43" customWidth="1"/>
    <col min="1299" max="1299" width="9.28515625" style="43" customWidth="1"/>
    <col min="1300" max="1300" width="10.7109375" style="43" customWidth="1"/>
    <col min="1301" max="1301" width="8.85546875" style="43" customWidth="1"/>
    <col min="1302" max="1303" width="8.140625" style="43" customWidth="1"/>
    <col min="1304" max="1304" width="10.140625" style="43" customWidth="1"/>
    <col min="1305" max="1305" width="9.7109375" style="43" customWidth="1"/>
    <col min="1306" max="1536" width="8.140625" style="43"/>
    <col min="1537" max="1537" width="6" style="43" customWidth="1"/>
    <col min="1538" max="1538" width="14.28515625" style="43" customWidth="1"/>
    <col min="1539" max="1544" width="8.140625" style="43" customWidth="1"/>
    <col min="1545" max="1545" width="9.140625" style="43" customWidth="1"/>
    <col min="1546" max="1548" width="8.140625" style="43" customWidth="1"/>
    <col min="1549" max="1549" width="9.140625" style="43" customWidth="1"/>
    <col min="1550" max="1550" width="8.140625" style="43" customWidth="1"/>
    <col min="1551" max="1551" width="9.5703125" style="43" customWidth="1"/>
    <col min="1552" max="1552" width="9.140625" style="43" customWidth="1"/>
    <col min="1553" max="1553" width="8.140625" style="43" customWidth="1"/>
    <col min="1554" max="1554" width="9.7109375" style="43" customWidth="1"/>
    <col min="1555" max="1555" width="9.28515625" style="43" customWidth="1"/>
    <col min="1556" max="1556" width="10.7109375" style="43" customWidth="1"/>
    <col min="1557" max="1557" width="8.85546875" style="43" customWidth="1"/>
    <col min="1558" max="1559" width="8.140625" style="43" customWidth="1"/>
    <col min="1560" max="1560" width="10.140625" style="43" customWidth="1"/>
    <col min="1561" max="1561" width="9.7109375" style="43" customWidth="1"/>
    <col min="1562" max="1792" width="8.140625" style="43"/>
    <col min="1793" max="1793" width="6" style="43" customWidth="1"/>
    <col min="1794" max="1794" width="14.28515625" style="43" customWidth="1"/>
    <col min="1795" max="1800" width="8.140625" style="43" customWidth="1"/>
    <col min="1801" max="1801" width="9.140625" style="43" customWidth="1"/>
    <col min="1802" max="1804" width="8.140625" style="43" customWidth="1"/>
    <col min="1805" max="1805" width="9.140625" style="43" customWidth="1"/>
    <col min="1806" max="1806" width="8.140625" style="43" customWidth="1"/>
    <col min="1807" max="1807" width="9.5703125" style="43" customWidth="1"/>
    <col min="1808" max="1808" width="9.140625" style="43" customWidth="1"/>
    <col min="1809" max="1809" width="8.140625" style="43" customWidth="1"/>
    <col min="1810" max="1810" width="9.7109375" style="43" customWidth="1"/>
    <col min="1811" max="1811" width="9.28515625" style="43" customWidth="1"/>
    <col min="1812" max="1812" width="10.7109375" style="43" customWidth="1"/>
    <col min="1813" max="1813" width="8.85546875" style="43" customWidth="1"/>
    <col min="1814" max="1815" width="8.140625" style="43" customWidth="1"/>
    <col min="1816" max="1816" width="10.140625" style="43" customWidth="1"/>
    <col min="1817" max="1817" width="9.7109375" style="43" customWidth="1"/>
    <col min="1818" max="2048" width="8.140625" style="43"/>
    <col min="2049" max="2049" width="6" style="43" customWidth="1"/>
    <col min="2050" max="2050" width="14.28515625" style="43" customWidth="1"/>
    <col min="2051" max="2056" width="8.140625" style="43" customWidth="1"/>
    <col min="2057" max="2057" width="9.140625" style="43" customWidth="1"/>
    <col min="2058" max="2060" width="8.140625" style="43" customWidth="1"/>
    <col min="2061" max="2061" width="9.140625" style="43" customWidth="1"/>
    <col min="2062" max="2062" width="8.140625" style="43" customWidth="1"/>
    <col min="2063" max="2063" width="9.5703125" style="43" customWidth="1"/>
    <col min="2064" max="2064" width="9.140625" style="43" customWidth="1"/>
    <col min="2065" max="2065" width="8.140625" style="43" customWidth="1"/>
    <col min="2066" max="2066" width="9.7109375" style="43" customWidth="1"/>
    <col min="2067" max="2067" width="9.28515625" style="43" customWidth="1"/>
    <col min="2068" max="2068" width="10.7109375" style="43" customWidth="1"/>
    <col min="2069" max="2069" width="8.85546875" style="43" customWidth="1"/>
    <col min="2070" max="2071" width="8.140625" style="43" customWidth="1"/>
    <col min="2072" max="2072" width="10.140625" style="43" customWidth="1"/>
    <col min="2073" max="2073" width="9.7109375" style="43" customWidth="1"/>
    <col min="2074" max="2304" width="8.140625" style="43"/>
    <col min="2305" max="2305" width="6" style="43" customWidth="1"/>
    <col min="2306" max="2306" width="14.28515625" style="43" customWidth="1"/>
    <col min="2307" max="2312" width="8.140625" style="43" customWidth="1"/>
    <col min="2313" max="2313" width="9.140625" style="43" customWidth="1"/>
    <col min="2314" max="2316" width="8.140625" style="43" customWidth="1"/>
    <col min="2317" max="2317" width="9.140625" style="43" customWidth="1"/>
    <col min="2318" max="2318" width="8.140625" style="43" customWidth="1"/>
    <col min="2319" max="2319" width="9.5703125" style="43" customWidth="1"/>
    <col min="2320" max="2320" width="9.140625" style="43" customWidth="1"/>
    <col min="2321" max="2321" width="8.140625" style="43" customWidth="1"/>
    <col min="2322" max="2322" width="9.7109375" style="43" customWidth="1"/>
    <col min="2323" max="2323" width="9.28515625" style="43" customWidth="1"/>
    <col min="2324" max="2324" width="10.7109375" style="43" customWidth="1"/>
    <col min="2325" max="2325" width="8.85546875" style="43" customWidth="1"/>
    <col min="2326" max="2327" width="8.140625" style="43" customWidth="1"/>
    <col min="2328" max="2328" width="10.140625" style="43" customWidth="1"/>
    <col min="2329" max="2329" width="9.7109375" style="43" customWidth="1"/>
    <col min="2330" max="2560" width="8.140625" style="43"/>
    <col min="2561" max="2561" width="6" style="43" customWidth="1"/>
    <col min="2562" max="2562" width="14.28515625" style="43" customWidth="1"/>
    <col min="2563" max="2568" width="8.140625" style="43" customWidth="1"/>
    <col min="2569" max="2569" width="9.140625" style="43" customWidth="1"/>
    <col min="2570" max="2572" width="8.140625" style="43" customWidth="1"/>
    <col min="2573" max="2573" width="9.140625" style="43" customWidth="1"/>
    <col min="2574" max="2574" width="8.140625" style="43" customWidth="1"/>
    <col min="2575" max="2575" width="9.5703125" style="43" customWidth="1"/>
    <col min="2576" max="2576" width="9.140625" style="43" customWidth="1"/>
    <col min="2577" max="2577" width="8.140625" style="43" customWidth="1"/>
    <col min="2578" max="2578" width="9.7109375" style="43" customWidth="1"/>
    <col min="2579" max="2579" width="9.28515625" style="43" customWidth="1"/>
    <col min="2580" max="2580" width="10.7109375" style="43" customWidth="1"/>
    <col min="2581" max="2581" width="8.85546875" style="43" customWidth="1"/>
    <col min="2582" max="2583" width="8.140625" style="43" customWidth="1"/>
    <col min="2584" max="2584" width="10.140625" style="43" customWidth="1"/>
    <col min="2585" max="2585" width="9.7109375" style="43" customWidth="1"/>
    <col min="2586" max="2816" width="8.140625" style="43"/>
    <col min="2817" max="2817" width="6" style="43" customWidth="1"/>
    <col min="2818" max="2818" width="14.28515625" style="43" customWidth="1"/>
    <col min="2819" max="2824" width="8.140625" style="43" customWidth="1"/>
    <col min="2825" max="2825" width="9.140625" style="43" customWidth="1"/>
    <col min="2826" max="2828" width="8.140625" style="43" customWidth="1"/>
    <col min="2829" max="2829" width="9.140625" style="43" customWidth="1"/>
    <col min="2830" max="2830" width="8.140625" style="43" customWidth="1"/>
    <col min="2831" max="2831" width="9.5703125" style="43" customWidth="1"/>
    <col min="2832" max="2832" width="9.140625" style="43" customWidth="1"/>
    <col min="2833" max="2833" width="8.140625" style="43" customWidth="1"/>
    <col min="2834" max="2834" width="9.7109375" style="43" customWidth="1"/>
    <col min="2835" max="2835" width="9.28515625" style="43" customWidth="1"/>
    <col min="2836" max="2836" width="10.7109375" style="43" customWidth="1"/>
    <col min="2837" max="2837" width="8.85546875" style="43" customWidth="1"/>
    <col min="2838" max="2839" width="8.140625" style="43" customWidth="1"/>
    <col min="2840" max="2840" width="10.140625" style="43" customWidth="1"/>
    <col min="2841" max="2841" width="9.7109375" style="43" customWidth="1"/>
    <col min="2842" max="3072" width="8.140625" style="43"/>
    <col min="3073" max="3073" width="6" style="43" customWidth="1"/>
    <col min="3074" max="3074" width="14.28515625" style="43" customWidth="1"/>
    <col min="3075" max="3080" width="8.140625" style="43" customWidth="1"/>
    <col min="3081" max="3081" width="9.140625" style="43" customWidth="1"/>
    <col min="3082" max="3084" width="8.140625" style="43" customWidth="1"/>
    <col min="3085" max="3085" width="9.140625" style="43" customWidth="1"/>
    <col min="3086" max="3086" width="8.140625" style="43" customWidth="1"/>
    <col min="3087" max="3087" width="9.5703125" style="43" customWidth="1"/>
    <col min="3088" max="3088" width="9.140625" style="43" customWidth="1"/>
    <col min="3089" max="3089" width="8.140625" style="43" customWidth="1"/>
    <col min="3090" max="3090" width="9.7109375" style="43" customWidth="1"/>
    <col min="3091" max="3091" width="9.28515625" style="43" customWidth="1"/>
    <col min="3092" max="3092" width="10.7109375" style="43" customWidth="1"/>
    <col min="3093" max="3093" width="8.85546875" style="43" customWidth="1"/>
    <col min="3094" max="3095" width="8.140625" style="43" customWidth="1"/>
    <col min="3096" max="3096" width="10.140625" style="43" customWidth="1"/>
    <col min="3097" max="3097" width="9.7109375" style="43" customWidth="1"/>
    <col min="3098" max="3328" width="8.140625" style="43"/>
    <col min="3329" max="3329" width="6" style="43" customWidth="1"/>
    <col min="3330" max="3330" width="14.28515625" style="43" customWidth="1"/>
    <col min="3331" max="3336" width="8.140625" style="43" customWidth="1"/>
    <col min="3337" max="3337" width="9.140625" style="43" customWidth="1"/>
    <col min="3338" max="3340" width="8.140625" style="43" customWidth="1"/>
    <col min="3341" max="3341" width="9.140625" style="43" customWidth="1"/>
    <col min="3342" max="3342" width="8.140625" style="43" customWidth="1"/>
    <col min="3343" max="3343" width="9.5703125" style="43" customWidth="1"/>
    <col min="3344" max="3344" width="9.140625" style="43" customWidth="1"/>
    <col min="3345" max="3345" width="8.140625" style="43" customWidth="1"/>
    <col min="3346" max="3346" width="9.7109375" style="43" customWidth="1"/>
    <col min="3347" max="3347" width="9.28515625" style="43" customWidth="1"/>
    <col min="3348" max="3348" width="10.7109375" style="43" customWidth="1"/>
    <col min="3349" max="3349" width="8.85546875" style="43" customWidth="1"/>
    <col min="3350" max="3351" width="8.140625" style="43" customWidth="1"/>
    <col min="3352" max="3352" width="10.140625" style="43" customWidth="1"/>
    <col min="3353" max="3353" width="9.7109375" style="43" customWidth="1"/>
    <col min="3354" max="3584" width="8.140625" style="43"/>
    <col min="3585" max="3585" width="6" style="43" customWidth="1"/>
    <col min="3586" max="3586" width="14.28515625" style="43" customWidth="1"/>
    <col min="3587" max="3592" width="8.140625" style="43" customWidth="1"/>
    <col min="3593" max="3593" width="9.140625" style="43" customWidth="1"/>
    <col min="3594" max="3596" width="8.140625" style="43" customWidth="1"/>
    <col min="3597" max="3597" width="9.140625" style="43" customWidth="1"/>
    <col min="3598" max="3598" width="8.140625" style="43" customWidth="1"/>
    <col min="3599" max="3599" width="9.5703125" style="43" customWidth="1"/>
    <col min="3600" max="3600" width="9.140625" style="43" customWidth="1"/>
    <col min="3601" max="3601" width="8.140625" style="43" customWidth="1"/>
    <col min="3602" max="3602" width="9.7109375" style="43" customWidth="1"/>
    <col min="3603" max="3603" width="9.28515625" style="43" customWidth="1"/>
    <col min="3604" max="3604" width="10.7109375" style="43" customWidth="1"/>
    <col min="3605" max="3605" width="8.85546875" style="43" customWidth="1"/>
    <col min="3606" max="3607" width="8.140625" style="43" customWidth="1"/>
    <col min="3608" max="3608" width="10.140625" style="43" customWidth="1"/>
    <col min="3609" max="3609" width="9.7109375" style="43" customWidth="1"/>
    <col min="3610" max="3840" width="8.140625" style="43"/>
    <col min="3841" max="3841" width="6" style="43" customWidth="1"/>
    <col min="3842" max="3842" width="14.28515625" style="43" customWidth="1"/>
    <col min="3843" max="3848" width="8.140625" style="43" customWidth="1"/>
    <col min="3849" max="3849" width="9.140625" style="43" customWidth="1"/>
    <col min="3850" max="3852" width="8.140625" style="43" customWidth="1"/>
    <col min="3853" max="3853" width="9.140625" style="43" customWidth="1"/>
    <col min="3854" max="3854" width="8.140625" style="43" customWidth="1"/>
    <col min="3855" max="3855" width="9.5703125" style="43" customWidth="1"/>
    <col min="3856" max="3856" width="9.140625" style="43" customWidth="1"/>
    <col min="3857" max="3857" width="8.140625" style="43" customWidth="1"/>
    <col min="3858" max="3858" width="9.7109375" style="43" customWidth="1"/>
    <col min="3859" max="3859" width="9.28515625" style="43" customWidth="1"/>
    <col min="3860" max="3860" width="10.7109375" style="43" customWidth="1"/>
    <col min="3861" max="3861" width="8.85546875" style="43" customWidth="1"/>
    <col min="3862" max="3863" width="8.140625" style="43" customWidth="1"/>
    <col min="3864" max="3864" width="10.140625" style="43" customWidth="1"/>
    <col min="3865" max="3865" width="9.7109375" style="43" customWidth="1"/>
    <col min="3866" max="4096" width="8.140625" style="43"/>
    <col min="4097" max="4097" width="6" style="43" customWidth="1"/>
    <col min="4098" max="4098" width="14.28515625" style="43" customWidth="1"/>
    <col min="4099" max="4104" width="8.140625" style="43" customWidth="1"/>
    <col min="4105" max="4105" width="9.140625" style="43" customWidth="1"/>
    <col min="4106" max="4108" width="8.140625" style="43" customWidth="1"/>
    <col min="4109" max="4109" width="9.140625" style="43" customWidth="1"/>
    <col min="4110" max="4110" width="8.140625" style="43" customWidth="1"/>
    <col min="4111" max="4111" width="9.5703125" style="43" customWidth="1"/>
    <col min="4112" max="4112" width="9.140625" style="43" customWidth="1"/>
    <col min="4113" max="4113" width="8.140625" style="43" customWidth="1"/>
    <col min="4114" max="4114" width="9.7109375" style="43" customWidth="1"/>
    <col min="4115" max="4115" width="9.28515625" style="43" customWidth="1"/>
    <col min="4116" max="4116" width="10.7109375" style="43" customWidth="1"/>
    <col min="4117" max="4117" width="8.85546875" style="43" customWidth="1"/>
    <col min="4118" max="4119" width="8.140625" style="43" customWidth="1"/>
    <col min="4120" max="4120" width="10.140625" style="43" customWidth="1"/>
    <col min="4121" max="4121" width="9.7109375" style="43" customWidth="1"/>
    <col min="4122" max="4352" width="8.140625" style="43"/>
    <col min="4353" max="4353" width="6" style="43" customWidth="1"/>
    <col min="4354" max="4354" width="14.28515625" style="43" customWidth="1"/>
    <col min="4355" max="4360" width="8.140625" style="43" customWidth="1"/>
    <col min="4361" max="4361" width="9.140625" style="43" customWidth="1"/>
    <col min="4362" max="4364" width="8.140625" style="43" customWidth="1"/>
    <col min="4365" max="4365" width="9.140625" style="43" customWidth="1"/>
    <col min="4366" max="4366" width="8.140625" style="43" customWidth="1"/>
    <col min="4367" max="4367" width="9.5703125" style="43" customWidth="1"/>
    <col min="4368" max="4368" width="9.140625" style="43" customWidth="1"/>
    <col min="4369" max="4369" width="8.140625" style="43" customWidth="1"/>
    <col min="4370" max="4370" width="9.7109375" style="43" customWidth="1"/>
    <col min="4371" max="4371" width="9.28515625" style="43" customWidth="1"/>
    <col min="4372" max="4372" width="10.7109375" style="43" customWidth="1"/>
    <col min="4373" max="4373" width="8.85546875" style="43" customWidth="1"/>
    <col min="4374" max="4375" width="8.140625" style="43" customWidth="1"/>
    <col min="4376" max="4376" width="10.140625" style="43" customWidth="1"/>
    <col min="4377" max="4377" width="9.7109375" style="43" customWidth="1"/>
    <col min="4378" max="4608" width="8.140625" style="43"/>
    <col min="4609" max="4609" width="6" style="43" customWidth="1"/>
    <col min="4610" max="4610" width="14.28515625" style="43" customWidth="1"/>
    <col min="4611" max="4616" width="8.140625" style="43" customWidth="1"/>
    <col min="4617" max="4617" width="9.140625" style="43" customWidth="1"/>
    <col min="4618" max="4620" width="8.140625" style="43" customWidth="1"/>
    <col min="4621" max="4621" width="9.140625" style="43" customWidth="1"/>
    <col min="4622" max="4622" width="8.140625" style="43" customWidth="1"/>
    <col min="4623" max="4623" width="9.5703125" style="43" customWidth="1"/>
    <col min="4624" max="4624" width="9.140625" style="43" customWidth="1"/>
    <col min="4625" max="4625" width="8.140625" style="43" customWidth="1"/>
    <col min="4626" max="4626" width="9.7109375" style="43" customWidth="1"/>
    <col min="4627" max="4627" width="9.28515625" style="43" customWidth="1"/>
    <col min="4628" max="4628" width="10.7109375" style="43" customWidth="1"/>
    <col min="4629" max="4629" width="8.85546875" style="43" customWidth="1"/>
    <col min="4630" max="4631" width="8.140625" style="43" customWidth="1"/>
    <col min="4632" max="4632" width="10.140625" style="43" customWidth="1"/>
    <col min="4633" max="4633" width="9.7109375" style="43" customWidth="1"/>
    <col min="4634" max="4864" width="8.140625" style="43"/>
    <col min="4865" max="4865" width="6" style="43" customWidth="1"/>
    <col min="4866" max="4866" width="14.28515625" style="43" customWidth="1"/>
    <col min="4867" max="4872" width="8.140625" style="43" customWidth="1"/>
    <col min="4873" max="4873" width="9.140625" style="43" customWidth="1"/>
    <col min="4874" max="4876" width="8.140625" style="43" customWidth="1"/>
    <col min="4877" max="4877" width="9.140625" style="43" customWidth="1"/>
    <col min="4878" max="4878" width="8.140625" style="43" customWidth="1"/>
    <col min="4879" max="4879" width="9.5703125" style="43" customWidth="1"/>
    <col min="4880" max="4880" width="9.140625" style="43" customWidth="1"/>
    <col min="4881" max="4881" width="8.140625" style="43" customWidth="1"/>
    <col min="4882" max="4882" width="9.7109375" style="43" customWidth="1"/>
    <col min="4883" max="4883" width="9.28515625" style="43" customWidth="1"/>
    <col min="4884" max="4884" width="10.7109375" style="43" customWidth="1"/>
    <col min="4885" max="4885" width="8.85546875" style="43" customWidth="1"/>
    <col min="4886" max="4887" width="8.140625" style="43" customWidth="1"/>
    <col min="4888" max="4888" width="10.140625" style="43" customWidth="1"/>
    <col min="4889" max="4889" width="9.7109375" style="43" customWidth="1"/>
    <col min="4890" max="5120" width="8.140625" style="43"/>
    <col min="5121" max="5121" width="6" style="43" customWidth="1"/>
    <col min="5122" max="5122" width="14.28515625" style="43" customWidth="1"/>
    <col min="5123" max="5128" width="8.140625" style="43" customWidth="1"/>
    <col min="5129" max="5129" width="9.140625" style="43" customWidth="1"/>
    <col min="5130" max="5132" width="8.140625" style="43" customWidth="1"/>
    <col min="5133" max="5133" width="9.140625" style="43" customWidth="1"/>
    <col min="5134" max="5134" width="8.140625" style="43" customWidth="1"/>
    <col min="5135" max="5135" width="9.5703125" style="43" customWidth="1"/>
    <col min="5136" max="5136" width="9.140625" style="43" customWidth="1"/>
    <col min="5137" max="5137" width="8.140625" style="43" customWidth="1"/>
    <col min="5138" max="5138" width="9.7109375" style="43" customWidth="1"/>
    <col min="5139" max="5139" width="9.28515625" style="43" customWidth="1"/>
    <col min="5140" max="5140" width="10.7109375" style="43" customWidth="1"/>
    <col min="5141" max="5141" width="8.85546875" style="43" customWidth="1"/>
    <col min="5142" max="5143" width="8.140625" style="43" customWidth="1"/>
    <col min="5144" max="5144" width="10.140625" style="43" customWidth="1"/>
    <col min="5145" max="5145" width="9.7109375" style="43" customWidth="1"/>
    <col min="5146" max="5376" width="8.140625" style="43"/>
    <col min="5377" max="5377" width="6" style="43" customWidth="1"/>
    <col min="5378" max="5378" width="14.28515625" style="43" customWidth="1"/>
    <col min="5379" max="5384" width="8.140625" style="43" customWidth="1"/>
    <col min="5385" max="5385" width="9.140625" style="43" customWidth="1"/>
    <col min="5386" max="5388" width="8.140625" style="43" customWidth="1"/>
    <col min="5389" max="5389" width="9.140625" style="43" customWidth="1"/>
    <col min="5390" max="5390" width="8.140625" style="43" customWidth="1"/>
    <col min="5391" max="5391" width="9.5703125" style="43" customWidth="1"/>
    <col min="5392" max="5392" width="9.140625" style="43" customWidth="1"/>
    <col min="5393" max="5393" width="8.140625" style="43" customWidth="1"/>
    <col min="5394" max="5394" width="9.7109375" style="43" customWidth="1"/>
    <col min="5395" max="5395" width="9.28515625" style="43" customWidth="1"/>
    <col min="5396" max="5396" width="10.7109375" style="43" customWidth="1"/>
    <col min="5397" max="5397" width="8.85546875" style="43" customWidth="1"/>
    <col min="5398" max="5399" width="8.140625" style="43" customWidth="1"/>
    <col min="5400" max="5400" width="10.140625" style="43" customWidth="1"/>
    <col min="5401" max="5401" width="9.7109375" style="43" customWidth="1"/>
    <col min="5402" max="5632" width="8.140625" style="43"/>
    <col min="5633" max="5633" width="6" style="43" customWidth="1"/>
    <col min="5634" max="5634" width="14.28515625" style="43" customWidth="1"/>
    <col min="5635" max="5640" width="8.140625" style="43" customWidth="1"/>
    <col min="5641" max="5641" width="9.140625" style="43" customWidth="1"/>
    <col min="5642" max="5644" width="8.140625" style="43" customWidth="1"/>
    <col min="5645" max="5645" width="9.140625" style="43" customWidth="1"/>
    <col min="5646" max="5646" width="8.140625" style="43" customWidth="1"/>
    <col min="5647" max="5647" width="9.5703125" style="43" customWidth="1"/>
    <col min="5648" max="5648" width="9.140625" style="43" customWidth="1"/>
    <col min="5649" max="5649" width="8.140625" style="43" customWidth="1"/>
    <col min="5650" max="5650" width="9.7109375" style="43" customWidth="1"/>
    <col min="5651" max="5651" width="9.28515625" style="43" customWidth="1"/>
    <col min="5652" max="5652" width="10.7109375" style="43" customWidth="1"/>
    <col min="5653" max="5653" width="8.85546875" style="43" customWidth="1"/>
    <col min="5654" max="5655" width="8.140625" style="43" customWidth="1"/>
    <col min="5656" max="5656" width="10.140625" style="43" customWidth="1"/>
    <col min="5657" max="5657" width="9.7109375" style="43" customWidth="1"/>
    <col min="5658" max="5888" width="8.140625" style="43"/>
    <col min="5889" max="5889" width="6" style="43" customWidth="1"/>
    <col min="5890" max="5890" width="14.28515625" style="43" customWidth="1"/>
    <col min="5891" max="5896" width="8.140625" style="43" customWidth="1"/>
    <col min="5897" max="5897" width="9.140625" style="43" customWidth="1"/>
    <col min="5898" max="5900" width="8.140625" style="43" customWidth="1"/>
    <col min="5901" max="5901" width="9.140625" style="43" customWidth="1"/>
    <col min="5902" max="5902" width="8.140625" style="43" customWidth="1"/>
    <col min="5903" max="5903" width="9.5703125" style="43" customWidth="1"/>
    <col min="5904" max="5904" width="9.140625" style="43" customWidth="1"/>
    <col min="5905" max="5905" width="8.140625" style="43" customWidth="1"/>
    <col min="5906" max="5906" width="9.7109375" style="43" customWidth="1"/>
    <col min="5907" max="5907" width="9.28515625" style="43" customWidth="1"/>
    <col min="5908" max="5908" width="10.7109375" style="43" customWidth="1"/>
    <col min="5909" max="5909" width="8.85546875" style="43" customWidth="1"/>
    <col min="5910" max="5911" width="8.140625" style="43" customWidth="1"/>
    <col min="5912" max="5912" width="10.140625" style="43" customWidth="1"/>
    <col min="5913" max="5913" width="9.7109375" style="43" customWidth="1"/>
    <col min="5914" max="6144" width="8.140625" style="43"/>
    <col min="6145" max="6145" width="6" style="43" customWidth="1"/>
    <col min="6146" max="6146" width="14.28515625" style="43" customWidth="1"/>
    <col min="6147" max="6152" width="8.140625" style="43" customWidth="1"/>
    <col min="6153" max="6153" width="9.140625" style="43" customWidth="1"/>
    <col min="6154" max="6156" width="8.140625" style="43" customWidth="1"/>
    <col min="6157" max="6157" width="9.140625" style="43" customWidth="1"/>
    <col min="6158" max="6158" width="8.140625" style="43" customWidth="1"/>
    <col min="6159" max="6159" width="9.5703125" style="43" customWidth="1"/>
    <col min="6160" max="6160" width="9.140625" style="43" customWidth="1"/>
    <col min="6161" max="6161" width="8.140625" style="43" customWidth="1"/>
    <col min="6162" max="6162" width="9.7109375" style="43" customWidth="1"/>
    <col min="6163" max="6163" width="9.28515625" style="43" customWidth="1"/>
    <col min="6164" max="6164" width="10.7109375" style="43" customWidth="1"/>
    <col min="6165" max="6165" width="8.85546875" style="43" customWidth="1"/>
    <col min="6166" max="6167" width="8.140625" style="43" customWidth="1"/>
    <col min="6168" max="6168" width="10.140625" style="43" customWidth="1"/>
    <col min="6169" max="6169" width="9.7109375" style="43" customWidth="1"/>
    <col min="6170" max="6400" width="8.140625" style="43"/>
    <col min="6401" max="6401" width="6" style="43" customWidth="1"/>
    <col min="6402" max="6402" width="14.28515625" style="43" customWidth="1"/>
    <col min="6403" max="6408" width="8.140625" style="43" customWidth="1"/>
    <col min="6409" max="6409" width="9.140625" style="43" customWidth="1"/>
    <col min="6410" max="6412" width="8.140625" style="43" customWidth="1"/>
    <col min="6413" max="6413" width="9.140625" style="43" customWidth="1"/>
    <col min="6414" max="6414" width="8.140625" style="43" customWidth="1"/>
    <col min="6415" max="6415" width="9.5703125" style="43" customWidth="1"/>
    <col min="6416" max="6416" width="9.140625" style="43" customWidth="1"/>
    <col min="6417" max="6417" width="8.140625" style="43" customWidth="1"/>
    <col min="6418" max="6418" width="9.7109375" style="43" customWidth="1"/>
    <col min="6419" max="6419" width="9.28515625" style="43" customWidth="1"/>
    <col min="6420" max="6420" width="10.7109375" style="43" customWidth="1"/>
    <col min="6421" max="6421" width="8.85546875" style="43" customWidth="1"/>
    <col min="6422" max="6423" width="8.140625" style="43" customWidth="1"/>
    <col min="6424" max="6424" width="10.140625" style="43" customWidth="1"/>
    <col min="6425" max="6425" width="9.7109375" style="43" customWidth="1"/>
    <col min="6426" max="6656" width="8.140625" style="43"/>
    <col min="6657" max="6657" width="6" style="43" customWidth="1"/>
    <col min="6658" max="6658" width="14.28515625" style="43" customWidth="1"/>
    <col min="6659" max="6664" width="8.140625" style="43" customWidth="1"/>
    <col min="6665" max="6665" width="9.140625" style="43" customWidth="1"/>
    <col min="6666" max="6668" width="8.140625" style="43" customWidth="1"/>
    <col min="6669" max="6669" width="9.140625" style="43" customWidth="1"/>
    <col min="6670" max="6670" width="8.140625" style="43" customWidth="1"/>
    <col min="6671" max="6671" width="9.5703125" style="43" customWidth="1"/>
    <col min="6672" max="6672" width="9.140625" style="43" customWidth="1"/>
    <col min="6673" max="6673" width="8.140625" style="43" customWidth="1"/>
    <col min="6674" max="6674" width="9.7109375" style="43" customWidth="1"/>
    <col min="6675" max="6675" width="9.28515625" style="43" customWidth="1"/>
    <col min="6676" max="6676" width="10.7109375" style="43" customWidth="1"/>
    <col min="6677" max="6677" width="8.85546875" style="43" customWidth="1"/>
    <col min="6678" max="6679" width="8.140625" style="43" customWidth="1"/>
    <col min="6680" max="6680" width="10.140625" style="43" customWidth="1"/>
    <col min="6681" max="6681" width="9.7109375" style="43" customWidth="1"/>
    <col min="6682" max="6912" width="8.140625" style="43"/>
    <col min="6913" max="6913" width="6" style="43" customWidth="1"/>
    <col min="6914" max="6914" width="14.28515625" style="43" customWidth="1"/>
    <col min="6915" max="6920" width="8.140625" style="43" customWidth="1"/>
    <col min="6921" max="6921" width="9.140625" style="43" customWidth="1"/>
    <col min="6922" max="6924" width="8.140625" style="43" customWidth="1"/>
    <col min="6925" max="6925" width="9.140625" style="43" customWidth="1"/>
    <col min="6926" max="6926" width="8.140625" style="43" customWidth="1"/>
    <col min="6927" max="6927" width="9.5703125" style="43" customWidth="1"/>
    <col min="6928" max="6928" width="9.140625" style="43" customWidth="1"/>
    <col min="6929" max="6929" width="8.140625" style="43" customWidth="1"/>
    <col min="6930" max="6930" width="9.7109375" style="43" customWidth="1"/>
    <col min="6931" max="6931" width="9.28515625" style="43" customWidth="1"/>
    <col min="6932" max="6932" width="10.7109375" style="43" customWidth="1"/>
    <col min="6933" max="6933" width="8.85546875" style="43" customWidth="1"/>
    <col min="6934" max="6935" width="8.140625" style="43" customWidth="1"/>
    <col min="6936" max="6936" width="10.140625" style="43" customWidth="1"/>
    <col min="6937" max="6937" width="9.7109375" style="43" customWidth="1"/>
    <col min="6938" max="7168" width="8.140625" style="43"/>
    <col min="7169" max="7169" width="6" style="43" customWidth="1"/>
    <col min="7170" max="7170" width="14.28515625" style="43" customWidth="1"/>
    <col min="7171" max="7176" width="8.140625" style="43" customWidth="1"/>
    <col min="7177" max="7177" width="9.140625" style="43" customWidth="1"/>
    <col min="7178" max="7180" width="8.140625" style="43" customWidth="1"/>
    <col min="7181" max="7181" width="9.140625" style="43" customWidth="1"/>
    <col min="7182" max="7182" width="8.140625" style="43" customWidth="1"/>
    <col min="7183" max="7183" width="9.5703125" style="43" customWidth="1"/>
    <col min="7184" max="7184" width="9.140625" style="43" customWidth="1"/>
    <col min="7185" max="7185" width="8.140625" style="43" customWidth="1"/>
    <col min="7186" max="7186" width="9.7109375" style="43" customWidth="1"/>
    <col min="7187" max="7187" width="9.28515625" style="43" customWidth="1"/>
    <col min="7188" max="7188" width="10.7109375" style="43" customWidth="1"/>
    <col min="7189" max="7189" width="8.85546875" style="43" customWidth="1"/>
    <col min="7190" max="7191" width="8.140625" style="43" customWidth="1"/>
    <col min="7192" max="7192" width="10.140625" style="43" customWidth="1"/>
    <col min="7193" max="7193" width="9.7109375" style="43" customWidth="1"/>
    <col min="7194" max="7424" width="8.140625" style="43"/>
    <col min="7425" max="7425" width="6" style="43" customWidth="1"/>
    <col min="7426" max="7426" width="14.28515625" style="43" customWidth="1"/>
    <col min="7427" max="7432" width="8.140625" style="43" customWidth="1"/>
    <col min="7433" max="7433" width="9.140625" style="43" customWidth="1"/>
    <col min="7434" max="7436" width="8.140625" style="43" customWidth="1"/>
    <col min="7437" max="7437" width="9.140625" style="43" customWidth="1"/>
    <col min="7438" max="7438" width="8.140625" style="43" customWidth="1"/>
    <col min="7439" max="7439" width="9.5703125" style="43" customWidth="1"/>
    <col min="7440" max="7440" width="9.140625" style="43" customWidth="1"/>
    <col min="7441" max="7441" width="8.140625" style="43" customWidth="1"/>
    <col min="7442" max="7442" width="9.7109375" style="43" customWidth="1"/>
    <col min="7443" max="7443" width="9.28515625" style="43" customWidth="1"/>
    <col min="7444" max="7444" width="10.7109375" style="43" customWidth="1"/>
    <col min="7445" max="7445" width="8.85546875" style="43" customWidth="1"/>
    <col min="7446" max="7447" width="8.140625" style="43" customWidth="1"/>
    <col min="7448" max="7448" width="10.140625" style="43" customWidth="1"/>
    <col min="7449" max="7449" width="9.7109375" style="43" customWidth="1"/>
    <col min="7450" max="7680" width="8.140625" style="43"/>
    <col min="7681" max="7681" width="6" style="43" customWidth="1"/>
    <col min="7682" max="7682" width="14.28515625" style="43" customWidth="1"/>
    <col min="7683" max="7688" width="8.140625" style="43" customWidth="1"/>
    <col min="7689" max="7689" width="9.140625" style="43" customWidth="1"/>
    <col min="7690" max="7692" width="8.140625" style="43" customWidth="1"/>
    <col min="7693" max="7693" width="9.140625" style="43" customWidth="1"/>
    <col min="7694" max="7694" width="8.140625" style="43" customWidth="1"/>
    <col min="7695" max="7695" width="9.5703125" style="43" customWidth="1"/>
    <col min="7696" max="7696" width="9.140625" style="43" customWidth="1"/>
    <col min="7697" max="7697" width="8.140625" style="43" customWidth="1"/>
    <col min="7698" max="7698" width="9.7109375" style="43" customWidth="1"/>
    <col min="7699" max="7699" width="9.28515625" style="43" customWidth="1"/>
    <col min="7700" max="7700" width="10.7109375" style="43" customWidth="1"/>
    <col min="7701" max="7701" width="8.85546875" style="43" customWidth="1"/>
    <col min="7702" max="7703" width="8.140625" style="43" customWidth="1"/>
    <col min="7704" max="7704" width="10.140625" style="43" customWidth="1"/>
    <col min="7705" max="7705" width="9.7109375" style="43" customWidth="1"/>
    <col min="7706" max="7936" width="8.140625" style="43"/>
    <col min="7937" max="7937" width="6" style="43" customWidth="1"/>
    <col min="7938" max="7938" width="14.28515625" style="43" customWidth="1"/>
    <col min="7939" max="7944" width="8.140625" style="43" customWidth="1"/>
    <col min="7945" max="7945" width="9.140625" style="43" customWidth="1"/>
    <col min="7946" max="7948" width="8.140625" style="43" customWidth="1"/>
    <col min="7949" max="7949" width="9.140625" style="43" customWidth="1"/>
    <col min="7950" max="7950" width="8.140625" style="43" customWidth="1"/>
    <col min="7951" max="7951" width="9.5703125" style="43" customWidth="1"/>
    <col min="7952" max="7952" width="9.140625" style="43" customWidth="1"/>
    <col min="7953" max="7953" width="8.140625" style="43" customWidth="1"/>
    <col min="7954" max="7954" width="9.7109375" style="43" customWidth="1"/>
    <col min="7955" max="7955" width="9.28515625" style="43" customWidth="1"/>
    <col min="7956" max="7956" width="10.7109375" style="43" customWidth="1"/>
    <col min="7957" max="7957" width="8.85546875" style="43" customWidth="1"/>
    <col min="7958" max="7959" width="8.140625" style="43" customWidth="1"/>
    <col min="7960" max="7960" width="10.140625" style="43" customWidth="1"/>
    <col min="7961" max="7961" width="9.7109375" style="43" customWidth="1"/>
    <col min="7962" max="8192" width="8.140625" style="43"/>
    <col min="8193" max="8193" width="6" style="43" customWidth="1"/>
    <col min="8194" max="8194" width="14.28515625" style="43" customWidth="1"/>
    <col min="8195" max="8200" width="8.140625" style="43" customWidth="1"/>
    <col min="8201" max="8201" width="9.140625" style="43" customWidth="1"/>
    <col min="8202" max="8204" width="8.140625" style="43" customWidth="1"/>
    <col min="8205" max="8205" width="9.140625" style="43" customWidth="1"/>
    <col min="8206" max="8206" width="8.140625" style="43" customWidth="1"/>
    <col min="8207" max="8207" width="9.5703125" style="43" customWidth="1"/>
    <col min="8208" max="8208" width="9.140625" style="43" customWidth="1"/>
    <col min="8209" max="8209" width="8.140625" style="43" customWidth="1"/>
    <col min="8210" max="8210" width="9.7109375" style="43" customWidth="1"/>
    <col min="8211" max="8211" width="9.28515625" style="43" customWidth="1"/>
    <col min="8212" max="8212" width="10.7109375" style="43" customWidth="1"/>
    <col min="8213" max="8213" width="8.85546875" style="43" customWidth="1"/>
    <col min="8214" max="8215" width="8.140625" style="43" customWidth="1"/>
    <col min="8216" max="8216" width="10.140625" style="43" customWidth="1"/>
    <col min="8217" max="8217" width="9.7109375" style="43" customWidth="1"/>
    <col min="8218" max="8448" width="8.140625" style="43"/>
    <col min="8449" max="8449" width="6" style="43" customWidth="1"/>
    <col min="8450" max="8450" width="14.28515625" style="43" customWidth="1"/>
    <col min="8451" max="8456" width="8.140625" style="43" customWidth="1"/>
    <col min="8457" max="8457" width="9.140625" style="43" customWidth="1"/>
    <col min="8458" max="8460" width="8.140625" style="43" customWidth="1"/>
    <col min="8461" max="8461" width="9.140625" style="43" customWidth="1"/>
    <col min="8462" max="8462" width="8.140625" style="43" customWidth="1"/>
    <col min="8463" max="8463" width="9.5703125" style="43" customWidth="1"/>
    <col min="8464" max="8464" width="9.140625" style="43" customWidth="1"/>
    <col min="8465" max="8465" width="8.140625" style="43" customWidth="1"/>
    <col min="8466" max="8466" width="9.7109375" style="43" customWidth="1"/>
    <col min="8467" max="8467" width="9.28515625" style="43" customWidth="1"/>
    <col min="8468" max="8468" width="10.7109375" style="43" customWidth="1"/>
    <col min="8469" max="8469" width="8.85546875" style="43" customWidth="1"/>
    <col min="8470" max="8471" width="8.140625" style="43" customWidth="1"/>
    <col min="8472" max="8472" width="10.140625" style="43" customWidth="1"/>
    <col min="8473" max="8473" width="9.7109375" style="43" customWidth="1"/>
    <col min="8474" max="8704" width="8.140625" style="43"/>
    <col min="8705" max="8705" width="6" style="43" customWidth="1"/>
    <col min="8706" max="8706" width="14.28515625" style="43" customWidth="1"/>
    <col min="8707" max="8712" width="8.140625" style="43" customWidth="1"/>
    <col min="8713" max="8713" width="9.140625" style="43" customWidth="1"/>
    <col min="8714" max="8716" width="8.140625" style="43" customWidth="1"/>
    <col min="8717" max="8717" width="9.140625" style="43" customWidth="1"/>
    <col min="8718" max="8718" width="8.140625" style="43" customWidth="1"/>
    <col min="8719" max="8719" width="9.5703125" style="43" customWidth="1"/>
    <col min="8720" max="8720" width="9.140625" style="43" customWidth="1"/>
    <col min="8721" max="8721" width="8.140625" style="43" customWidth="1"/>
    <col min="8722" max="8722" width="9.7109375" style="43" customWidth="1"/>
    <col min="8723" max="8723" width="9.28515625" style="43" customWidth="1"/>
    <col min="8724" max="8724" width="10.7109375" style="43" customWidth="1"/>
    <col min="8725" max="8725" width="8.85546875" style="43" customWidth="1"/>
    <col min="8726" max="8727" width="8.140625" style="43" customWidth="1"/>
    <col min="8728" max="8728" width="10.140625" style="43" customWidth="1"/>
    <col min="8729" max="8729" width="9.7109375" style="43" customWidth="1"/>
    <col min="8730" max="8960" width="8.140625" style="43"/>
    <col min="8961" max="8961" width="6" style="43" customWidth="1"/>
    <col min="8962" max="8962" width="14.28515625" style="43" customWidth="1"/>
    <col min="8963" max="8968" width="8.140625" style="43" customWidth="1"/>
    <col min="8969" max="8969" width="9.140625" style="43" customWidth="1"/>
    <col min="8970" max="8972" width="8.140625" style="43" customWidth="1"/>
    <col min="8973" max="8973" width="9.140625" style="43" customWidth="1"/>
    <col min="8974" max="8974" width="8.140625" style="43" customWidth="1"/>
    <col min="8975" max="8975" width="9.5703125" style="43" customWidth="1"/>
    <col min="8976" max="8976" width="9.140625" style="43" customWidth="1"/>
    <col min="8977" max="8977" width="8.140625" style="43" customWidth="1"/>
    <col min="8978" max="8978" width="9.7109375" style="43" customWidth="1"/>
    <col min="8979" max="8979" width="9.28515625" style="43" customWidth="1"/>
    <col min="8980" max="8980" width="10.7109375" style="43" customWidth="1"/>
    <col min="8981" max="8981" width="8.85546875" style="43" customWidth="1"/>
    <col min="8982" max="8983" width="8.140625" style="43" customWidth="1"/>
    <col min="8984" max="8984" width="10.140625" style="43" customWidth="1"/>
    <col min="8985" max="8985" width="9.7109375" style="43" customWidth="1"/>
    <col min="8986" max="9216" width="8.140625" style="43"/>
    <col min="9217" max="9217" width="6" style="43" customWidth="1"/>
    <col min="9218" max="9218" width="14.28515625" style="43" customWidth="1"/>
    <col min="9219" max="9224" width="8.140625" style="43" customWidth="1"/>
    <col min="9225" max="9225" width="9.140625" style="43" customWidth="1"/>
    <col min="9226" max="9228" width="8.140625" style="43" customWidth="1"/>
    <col min="9229" max="9229" width="9.140625" style="43" customWidth="1"/>
    <col min="9230" max="9230" width="8.140625" style="43" customWidth="1"/>
    <col min="9231" max="9231" width="9.5703125" style="43" customWidth="1"/>
    <col min="9232" max="9232" width="9.140625" style="43" customWidth="1"/>
    <col min="9233" max="9233" width="8.140625" style="43" customWidth="1"/>
    <col min="9234" max="9234" width="9.7109375" style="43" customWidth="1"/>
    <col min="9235" max="9235" width="9.28515625" style="43" customWidth="1"/>
    <col min="9236" max="9236" width="10.7109375" style="43" customWidth="1"/>
    <col min="9237" max="9237" width="8.85546875" style="43" customWidth="1"/>
    <col min="9238" max="9239" width="8.140625" style="43" customWidth="1"/>
    <col min="9240" max="9240" width="10.140625" style="43" customWidth="1"/>
    <col min="9241" max="9241" width="9.7109375" style="43" customWidth="1"/>
    <col min="9242" max="9472" width="8.140625" style="43"/>
    <col min="9473" max="9473" width="6" style="43" customWidth="1"/>
    <col min="9474" max="9474" width="14.28515625" style="43" customWidth="1"/>
    <col min="9475" max="9480" width="8.140625" style="43" customWidth="1"/>
    <col min="9481" max="9481" width="9.140625" style="43" customWidth="1"/>
    <col min="9482" max="9484" width="8.140625" style="43" customWidth="1"/>
    <col min="9485" max="9485" width="9.140625" style="43" customWidth="1"/>
    <col min="9486" max="9486" width="8.140625" style="43" customWidth="1"/>
    <col min="9487" max="9487" width="9.5703125" style="43" customWidth="1"/>
    <col min="9488" max="9488" width="9.140625" style="43" customWidth="1"/>
    <col min="9489" max="9489" width="8.140625" style="43" customWidth="1"/>
    <col min="9490" max="9490" width="9.7109375" style="43" customWidth="1"/>
    <col min="9491" max="9491" width="9.28515625" style="43" customWidth="1"/>
    <col min="9492" max="9492" width="10.7109375" style="43" customWidth="1"/>
    <col min="9493" max="9493" width="8.85546875" style="43" customWidth="1"/>
    <col min="9494" max="9495" width="8.140625" style="43" customWidth="1"/>
    <col min="9496" max="9496" width="10.140625" style="43" customWidth="1"/>
    <col min="9497" max="9497" width="9.7109375" style="43" customWidth="1"/>
    <col min="9498" max="9728" width="8.140625" style="43"/>
    <col min="9729" max="9729" width="6" style="43" customWidth="1"/>
    <col min="9730" max="9730" width="14.28515625" style="43" customWidth="1"/>
    <col min="9731" max="9736" width="8.140625" style="43" customWidth="1"/>
    <col min="9737" max="9737" width="9.140625" style="43" customWidth="1"/>
    <col min="9738" max="9740" width="8.140625" style="43" customWidth="1"/>
    <col min="9741" max="9741" width="9.140625" style="43" customWidth="1"/>
    <col min="9742" max="9742" width="8.140625" style="43" customWidth="1"/>
    <col min="9743" max="9743" width="9.5703125" style="43" customWidth="1"/>
    <col min="9744" max="9744" width="9.140625" style="43" customWidth="1"/>
    <col min="9745" max="9745" width="8.140625" style="43" customWidth="1"/>
    <col min="9746" max="9746" width="9.7109375" style="43" customWidth="1"/>
    <col min="9747" max="9747" width="9.28515625" style="43" customWidth="1"/>
    <col min="9748" max="9748" width="10.7109375" style="43" customWidth="1"/>
    <col min="9749" max="9749" width="8.85546875" style="43" customWidth="1"/>
    <col min="9750" max="9751" width="8.140625" style="43" customWidth="1"/>
    <col min="9752" max="9752" width="10.140625" style="43" customWidth="1"/>
    <col min="9753" max="9753" width="9.7109375" style="43" customWidth="1"/>
    <col min="9754" max="9984" width="8.140625" style="43"/>
    <col min="9985" max="9985" width="6" style="43" customWidth="1"/>
    <col min="9986" max="9986" width="14.28515625" style="43" customWidth="1"/>
    <col min="9987" max="9992" width="8.140625" style="43" customWidth="1"/>
    <col min="9993" max="9993" width="9.140625" style="43" customWidth="1"/>
    <col min="9994" max="9996" width="8.140625" style="43" customWidth="1"/>
    <col min="9997" max="9997" width="9.140625" style="43" customWidth="1"/>
    <col min="9998" max="9998" width="8.140625" style="43" customWidth="1"/>
    <col min="9999" max="9999" width="9.5703125" style="43" customWidth="1"/>
    <col min="10000" max="10000" width="9.140625" style="43" customWidth="1"/>
    <col min="10001" max="10001" width="8.140625" style="43" customWidth="1"/>
    <col min="10002" max="10002" width="9.7109375" style="43" customWidth="1"/>
    <col min="10003" max="10003" width="9.28515625" style="43" customWidth="1"/>
    <col min="10004" max="10004" width="10.7109375" style="43" customWidth="1"/>
    <col min="10005" max="10005" width="8.85546875" style="43" customWidth="1"/>
    <col min="10006" max="10007" width="8.140625" style="43" customWidth="1"/>
    <col min="10008" max="10008" width="10.140625" style="43" customWidth="1"/>
    <col min="10009" max="10009" width="9.7109375" style="43" customWidth="1"/>
    <col min="10010" max="10240" width="8.140625" style="43"/>
    <col min="10241" max="10241" width="6" style="43" customWidth="1"/>
    <col min="10242" max="10242" width="14.28515625" style="43" customWidth="1"/>
    <col min="10243" max="10248" width="8.140625" style="43" customWidth="1"/>
    <col min="10249" max="10249" width="9.140625" style="43" customWidth="1"/>
    <col min="10250" max="10252" width="8.140625" style="43" customWidth="1"/>
    <col min="10253" max="10253" width="9.140625" style="43" customWidth="1"/>
    <col min="10254" max="10254" width="8.140625" style="43" customWidth="1"/>
    <col min="10255" max="10255" width="9.5703125" style="43" customWidth="1"/>
    <col min="10256" max="10256" width="9.140625" style="43" customWidth="1"/>
    <col min="10257" max="10257" width="8.140625" style="43" customWidth="1"/>
    <col min="10258" max="10258" width="9.7109375" style="43" customWidth="1"/>
    <col min="10259" max="10259" width="9.28515625" style="43" customWidth="1"/>
    <col min="10260" max="10260" width="10.7109375" style="43" customWidth="1"/>
    <col min="10261" max="10261" width="8.85546875" style="43" customWidth="1"/>
    <col min="10262" max="10263" width="8.140625" style="43" customWidth="1"/>
    <col min="10264" max="10264" width="10.140625" style="43" customWidth="1"/>
    <col min="10265" max="10265" width="9.7109375" style="43" customWidth="1"/>
    <col min="10266" max="10496" width="8.140625" style="43"/>
    <col min="10497" max="10497" width="6" style="43" customWidth="1"/>
    <col min="10498" max="10498" width="14.28515625" style="43" customWidth="1"/>
    <col min="10499" max="10504" width="8.140625" style="43" customWidth="1"/>
    <col min="10505" max="10505" width="9.140625" style="43" customWidth="1"/>
    <col min="10506" max="10508" width="8.140625" style="43" customWidth="1"/>
    <col min="10509" max="10509" width="9.140625" style="43" customWidth="1"/>
    <col min="10510" max="10510" width="8.140625" style="43" customWidth="1"/>
    <col min="10511" max="10511" width="9.5703125" style="43" customWidth="1"/>
    <col min="10512" max="10512" width="9.140625" style="43" customWidth="1"/>
    <col min="10513" max="10513" width="8.140625" style="43" customWidth="1"/>
    <col min="10514" max="10514" width="9.7109375" style="43" customWidth="1"/>
    <col min="10515" max="10515" width="9.28515625" style="43" customWidth="1"/>
    <col min="10516" max="10516" width="10.7109375" style="43" customWidth="1"/>
    <col min="10517" max="10517" width="8.85546875" style="43" customWidth="1"/>
    <col min="10518" max="10519" width="8.140625" style="43" customWidth="1"/>
    <col min="10520" max="10520" width="10.140625" style="43" customWidth="1"/>
    <col min="10521" max="10521" width="9.7109375" style="43" customWidth="1"/>
    <col min="10522" max="10752" width="8.140625" style="43"/>
    <col min="10753" max="10753" width="6" style="43" customWidth="1"/>
    <col min="10754" max="10754" width="14.28515625" style="43" customWidth="1"/>
    <col min="10755" max="10760" width="8.140625" style="43" customWidth="1"/>
    <col min="10761" max="10761" width="9.140625" style="43" customWidth="1"/>
    <col min="10762" max="10764" width="8.140625" style="43" customWidth="1"/>
    <col min="10765" max="10765" width="9.140625" style="43" customWidth="1"/>
    <col min="10766" max="10766" width="8.140625" style="43" customWidth="1"/>
    <col min="10767" max="10767" width="9.5703125" style="43" customWidth="1"/>
    <col min="10768" max="10768" width="9.140625" style="43" customWidth="1"/>
    <col min="10769" max="10769" width="8.140625" style="43" customWidth="1"/>
    <col min="10770" max="10770" width="9.7109375" style="43" customWidth="1"/>
    <col min="10771" max="10771" width="9.28515625" style="43" customWidth="1"/>
    <col min="10772" max="10772" width="10.7109375" style="43" customWidth="1"/>
    <col min="10773" max="10773" width="8.85546875" style="43" customWidth="1"/>
    <col min="10774" max="10775" width="8.140625" style="43" customWidth="1"/>
    <col min="10776" max="10776" width="10.140625" style="43" customWidth="1"/>
    <col min="10777" max="10777" width="9.7109375" style="43" customWidth="1"/>
    <col min="10778" max="11008" width="8.140625" style="43"/>
    <col min="11009" max="11009" width="6" style="43" customWidth="1"/>
    <col min="11010" max="11010" width="14.28515625" style="43" customWidth="1"/>
    <col min="11011" max="11016" width="8.140625" style="43" customWidth="1"/>
    <col min="11017" max="11017" width="9.140625" style="43" customWidth="1"/>
    <col min="11018" max="11020" width="8.140625" style="43" customWidth="1"/>
    <col min="11021" max="11021" width="9.140625" style="43" customWidth="1"/>
    <col min="11022" max="11022" width="8.140625" style="43" customWidth="1"/>
    <col min="11023" max="11023" width="9.5703125" style="43" customWidth="1"/>
    <col min="11024" max="11024" width="9.140625" style="43" customWidth="1"/>
    <col min="11025" max="11025" width="8.140625" style="43" customWidth="1"/>
    <col min="11026" max="11026" width="9.7109375" style="43" customWidth="1"/>
    <col min="11027" max="11027" width="9.28515625" style="43" customWidth="1"/>
    <col min="11028" max="11028" width="10.7109375" style="43" customWidth="1"/>
    <col min="11029" max="11029" width="8.85546875" style="43" customWidth="1"/>
    <col min="11030" max="11031" width="8.140625" style="43" customWidth="1"/>
    <col min="11032" max="11032" width="10.140625" style="43" customWidth="1"/>
    <col min="11033" max="11033" width="9.7109375" style="43" customWidth="1"/>
    <col min="11034" max="11264" width="8.140625" style="43"/>
    <col min="11265" max="11265" width="6" style="43" customWidth="1"/>
    <col min="11266" max="11266" width="14.28515625" style="43" customWidth="1"/>
    <col min="11267" max="11272" width="8.140625" style="43" customWidth="1"/>
    <col min="11273" max="11273" width="9.140625" style="43" customWidth="1"/>
    <col min="11274" max="11276" width="8.140625" style="43" customWidth="1"/>
    <col min="11277" max="11277" width="9.140625" style="43" customWidth="1"/>
    <col min="11278" max="11278" width="8.140625" style="43" customWidth="1"/>
    <col min="11279" max="11279" width="9.5703125" style="43" customWidth="1"/>
    <col min="11280" max="11280" width="9.140625" style="43" customWidth="1"/>
    <col min="11281" max="11281" width="8.140625" style="43" customWidth="1"/>
    <col min="11282" max="11282" width="9.7109375" style="43" customWidth="1"/>
    <col min="11283" max="11283" width="9.28515625" style="43" customWidth="1"/>
    <col min="11284" max="11284" width="10.7109375" style="43" customWidth="1"/>
    <col min="11285" max="11285" width="8.85546875" style="43" customWidth="1"/>
    <col min="11286" max="11287" width="8.140625" style="43" customWidth="1"/>
    <col min="11288" max="11288" width="10.140625" style="43" customWidth="1"/>
    <col min="11289" max="11289" width="9.7109375" style="43" customWidth="1"/>
    <col min="11290" max="11520" width="8.140625" style="43"/>
    <col min="11521" max="11521" width="6" style="43" customWidth="1"/>
    <col min="11522" max="11522" width="14.28515625" style="43" customWidth="1"/>
    <col min="11523" max="11528" width="8.140625" style="43" customWidth="1"/>
    <col min="11529" max="11529" width="9.140625" style="43" customWidth="1"/>
    <col min="11530" max="11532" width="8.140625" style="43" customWidth="1"/>
    <col min="11533" max="11533" width="9.140625" style="43" customWidth="1"/>
    <col min="11534" max="11534" width="8.140625" style="43" customWidth="1"/>
    <col min="11535" max="11535" width="9.5703125" style="43" customWidth="1"/>
    <col min="11536" max="11536" width="9.140625" style="43" customWidth="1"/>
    <col min="11537" max="11537" width="8.140625" style="43" customWidth="1"/>
    <col min="11538" max="11538" width="9.7109375" style="43" customWidth="1"/>
    <col min="11539" max="11539" width="9.28515625" style="43" customWidth="1"/>
    <col min="11540" max="11540" width="10.7109375" style="43" customWidth="1"/>
    <col min="11541" max="11541" width="8.85546875" style="43" customWidth="1"/>
    <col min="11542" max="11543" width="8.140625" style="43" customWidth="1"/>
    <col min="11544" max="11544" width="10.140625" style="43" customWidth="1"/>
    <col min="11545" max="11545" width="9.7109375" style="43" customWidth="1"/>
    <col min="11546" max="11776" width="8.140625" style="43"/>
    <col min="11777" max="11777" width="6" style="43" customWidth="1"/>
    <col min="11778" max="11778" width="14.28515625" style="43" customWidth="1"/>
    <col min="11779" max="11784" width="8.140625" style="43" customWidth="1"/>
    <col min="11785" max="11785" width="9.140625" style="43" customWidth="1"/>
    <col min="11786" max="11788" width="8.140625" style="43" customWidth="1"/>
    <col min="11789" max="11789" width="9.140625" style="43" customWidth="1"/>
    <col min="11790" max="11790" width="8.140625" style="43" customWidth="1"/>
    <col min="11791" max="11791" width="9.5703125" style="43" customWidth="1"/>
    <col min="11792" max="11792" width="9.140625" style="43" customWidth="1"/>
    <col min="11793" max="11793" width="8.140625" style="43" customWidth="1"/>
    <col min="11794" max="11794" width="9.7109375" style="43" customWidth="1"/>
    <col min="11795" max="11795" width="9.28515625" style="43" customWidth="1"/>
    <col min="11796" max="11796" width="10.7109375" style="43" customWidth="1"/>
    <col min="11797" max="11797" width="8.85546875" style="43" customWidth="1"/>
    <col min="11798" max="11799" width="8.140625" style="43" customWidth="1"/>
    <col min="11800" max="11800" width="10.140625" style="43" customWidth="1"/>
    <col min="11801" max="11801" width="9.7109375" style="43" customWidth="1"/>
    <col min="11802" max="12032" width="8.140625" style="43"/>
    <col min="12033" max="12033" width="6" style="43" customWidth="1"/>
    <col min="12034" max="12034" width="14.28515625" style="43" customWidth="1"/>
    <col min="12035" max="12040" width="8.140625" style="43" customWidth="1"/>
    <col min="12041" max="12041" width="9.140625" style="43" customWidth="1"/>
    <col min="12042" max="12044" width="8.140625" style="43" customWidth="1"/>
    <col min="12045" max="12045" width="9.140625" style="43" customWidth="1"/>
    <col min="12046" max="12046" width="8.140625" style="43" customWidth="1"/>
    <col min="12047" max="12047" width="9.5703125" style="43" customWidth="1"/>
    <col min="12048" max="12048" width="9.140625" style="43" customWidth="1"/>
    <col min="12049" max="12049" width="8.140625" style="43" customWidth="1"/>
    <col min="12050" max="12050" width="9.7109375" style="43" customWidth="1"/>
    <col min="12051" max="12051" width="9.28515625" style="43" customWidth="1"/>
    <col min="12052" max="12052" width="10.7109375" style="43" customWidth="1"/>
    <col min="12053" max="12053" width="8.85546875" style="43" customWidth="1"/>
    <col min="12054" max="12055" width="8.140625" style="43" customWidth="1"/>
    <col min="12056" max="12056" width="10.140625" style="43" customWidth="1"/>
    <col min="12057" max="12057" width="9.7109375" style="43" customWidth="1"/>
    <col min="12058" max="12288" width="8.140625" style="43"/>
    <col min="12289" max="12289" width="6" style="43" customWidth="1"/>
    <col min="12290" max="12290" width="14.28515625" style="43" customWidth="1"/>
    <col min="12291" max="12296" width="8.140625" style="43" customWidth="1"/>
    <col min="12297" max="12297" width="9.140625" style="43" customWidth="1"/>
    <col min="12298" max="12300" width="8.140625" style="43" customWidth="1"/>
    <col min="12301" max="12301" width="9.140625" style="43" customWidth="1"/>
    <col min="12302" max="12302" width="8.140625" style="43" customWidth="1"/>
    <col min="12303" max="12303" width="9.5703125" style="43" customWidth="1"/>
    <col min="12304" max="12304" width="9.140625" style="43" customWidth="1"/>
    <col min="12305" max="12305" width="8.140625" style="43" customWidth="1"/>
    <col min="12306" max="12306" width="9.7109375" style="43" customWidth="1"/>
    <col min="12307" max="12307" width="9.28515625" style="43" customWidth="1"/>
    <col min="12308" max="12308" width="10.7109375" style="43" customWidth="1"/>
    <col min="12309" max="12309" width="8.85546875" style="43" customWidth="1"/>
    <col min="12310" max="12311" width="8.140625" style="43" customWidth="1"/>
    <col min="12312" max="12312" width="10.140625" style="43" customWidth="1"/>
    <col min="12313" max="12313" width="9.7109375" style="43" customWidth="1"/>
    <col min="12314" max="12544" width="8.140625" style="43"/>
    <col min="12545" max="12545" width="6" style="43" customWidth="1"/>
    <col min="12546" max="12546" width="14.28515625" style="43" customWidth="1"/>
    <col min="12547" max="12552" width="8.140625" style="43" customWidth="1"/>
    <col min="12553" max="12553" width="9.140625" style="43" customWidth="1"/>
    <col min="12554" max="12556" width="8.140625" style="43" customWidth="1"/>
    <col min="12557" max="12557" width="9.140625" style="43" customWidth="1"/>
    <col min="12558" max="12558" width="8.140625" style="43" customWidth="1"/>
    <col min="12559" max="12559" width="9.5703125" style="43" customWidth="1"/>
    <col min="12560" max="12560" width="9.140625" style="43" customWidth="1"/>
    <col min="12561" max="12561" width="8.140625" style="43" customWidth="1"/>
    <col min="12562" max="12562" width="9.7109375" style="43" customWidth="1"/>
    <col min="12563" max="12563" width="9.28515625" style="43" customWidth="1"/>
    <col min="12564" max="12564" width="10.7109375" style="43" customWidth="1"/>
    <col min="12565" max="12565" width="8.85546875" style="43" customWidth="1"/>
    <col min="12566" max="12567" width="8.140625" style="43" customWidth="1"/>
    <col min="12568" max="12568" width="10.140625" style="43" customWidth="1"/>
    <col min="12569" max="12569" width="9.7109375" style="43" customWidth="1"/>
    <col min="12570" max="12800" width="8.140625" style="43"/>
    <col min="12801" max="12801" width="6" style="43" customWidth="1"/>
    <col min="12802" max="12802" width="14.28515625" style="43" customWidth="1"/>
    <col min="12803" max="12808" width="8.140625" style="43" customWidth="1"/>
    <col min="12809" max="12809" width="9.140625" style="43" customWidth="1"/>
    <col min="12810" max="12812" width="8.140625" style="43" customWidth="1"/>
    <col min="12813" max="12813" width="9.140625" style="43" customWidth="1"/>
    <col min="12814" max="12814" width="8.140625" style="43" customWidth="1"/>
    <col min="12815" max="12815" width="9.5703125" style="43" customWidth="1"/>
    <col min="12816" max="12816" width="9.140625" style="43" customWidth="1"/>
    <col min="12817" max="12817" width="8.140625" style="43" customWidth="1"/>
    <col min="12818" max="12818" width="9.7109375" style="43" customWidth="1"/>
    <col min="12819" max="12819" width="9.28515625" style="43" customWidth="1"/>
    <col min="12820" max="12820" width="10.7109375" style="43" customWidth="1"/>
    <col min="12821" max="12821" width="8.85546875" style="43" customWidth="1"/>
    <col min="12822" max="12823" width="8.140625" style="43" customWidth="1"/>
    <col min="12824" max="12824" width="10.140625" style="43" customWidth="1"/>
    <col min="12825" max="12825" width="9.7109375" style="43" customWidth="1"/>
    <col min="12826" max="13056" width="8.140625" style="43"/>
    <col min="13057" max="13057" width="6" style="43" customWidth="1"/>
    <col min="13058" max="13058" width="14.28515625" style="43" customWidth="1"/>
    <col min="13059" max="13064" width="8.140625" style="43" customWidth="1"/>
    <col min="13065" max="13065" width="9.140625" style="43" customWidth="1"/>
    <col min="13066" max="13068" width="8.140625" style="43" customWidth="1"/>
    <col min="13069" max="13069" width="9.140625" style="43" customWidth="1"/>
    <col min="13070" max="13070" width="8.140625" style="43" customWidth="1"/>
    <col min="13071" max="13071" width="9.5703125" style="43" customWidth="1"/>
    <col min="13072" max="13072" width="9.140625" style="43" customWidth="1"/>
    <col min="13073" max="13073" width="8.140625" style="43" customWidth="1"/>
    <col min="13074" max="13074" width="9.7109375" style="43" customWidth="1"/>
    <col min="13075" max="13075" width="9.28515625" style="43" customWidth="1"/>
    <col min="13076" max="13076" width="10.7109375" style="43" customWidth="1"/>
    <col min="13077" max="13077" width="8.85546875" style="43" customWidth="1"/>
    <col min="13078" max="13079" width="8.140625" style="43" customWidth="1"/>
    <col min="13080" max="13080" width="10.140625" style="43" customWidth="1"/>
    <col min="13081" max="13081" width="9.7109375" style="43" customWidth="1"/>
    <col min="13082" max="13312" width="8.140625" style="43"/>
    <col min="13313" max="13313" width="6" style="43" customWidth="1"/>
    <col min="13314" max="13314" width="14.28515625" style="43" customWidth="1"/>
    <col min="13315" max="13320" width="8.140625" style="43" customWidth="1"/>
    <col min="13321" max="13321" width="9.140625" style="43" customWidth="1"/>
    <col min="13322" max="13324" width="8.140625" style="43" customWidth="1"/>
    <col min="13325" max="13325" width="9.140625" style="43" customWidth="1"/>
    <col min="13326" max="13326" width="8.140625" style="43" customWidth="1"/>
    <col min="13327" max="13327" width="9.5703125" style="43" customWidth="1"/>
    <col min="13328" max="13328" width="9.140625" style="43" customWidth="1"/>
    <col min="13329" max="13329" width="8.140625" style="43" customWidth="1"/>
    <col min="13330" max="13330" width="9.7109375" style="43" customWidth="1"/>
    <col min="13331" max="13331" width="9.28515625" style="43" customWidth="1"/>
    <col min="13332" max="13332" width="10.7109375" style="43" customWidth="1"/>
    <col min="13333" max="13333" width="8.85546875" style="43" customWidth="1"/>
    <col min="13334" max="13335" width="8.140625" style="43" customWidth="1"/>
    <col min="13336" max="13336" width="10.140625" style="43" customWidth="1"/>
    <col min="13337" max="13337" width="9.7109375" style="43" customWidth="1"/>
    <col min="13338" max="13568" width="8.140625" style="43"/>
    <col min="13569" max="13569" width="6" style="43" customWidth="1"/>
    <col min="13570" max="13570" width="14.28515625" style="43" customWidth="1"/>
    <col min="13571" max="13576" width="8.140625" style="43" customWidth="1"/>
    <col min="13577" max="13577" width="9.140625" style="43" customWidth="1"/>
    <col min="13578" max="13580" width="8.140625" style="43" customWidth="1"/>
    <col min="13581" max="13581" width="9.140625" style="43" customWidth="1"/>
    <col min="13582" max="13582" width="8.140625" style="43" customWidth="1"/>
    <col min="13583" max="13583" width="9.5703125" style="43" customWidth="1"/>
    <col min="13584" max="13584" width="9.140625" style="43" customWidth="1"/>
    <col min="13585" max="13585" width="8.140625" style="43" customWidth="1"/>
    <col min="13586" max="13586" width="9.7109375" style="43" customWidth="1"/>
    <col min="13587" max="13587" width="9.28515625" style="43" customWidth="1"/>
    <col min="13588" max="13588" width="10.7109375" style="43" customWidth="1"/>
    <col min="13589" max="13589" width="8.85546875" style="43" customWidth="1"/>
    <col min="13590" max="13591" width="8.140625" style="43" customWidth="1"/>
    <col min="13592" max="13592" width="10.140625" style="43" customWidth="1"/>
    <col min="13593" max="13593" width="9.7109375" style="43" customWidth="1"/>
    <col min="13594" max="13824" width="8.140625" style="43"/>
    <col min="13825" max="13825" width="6" style="43" customWidth="1"/>
    <col min="13826" max="13826" width="14.28515625" style="43" customWidth="1"/>
    <col min="13827" max="13832" width="8.140625" style="43" customWidth="1"/>
    <col min="13833" max="13833" width="9.140625" style="43" customWidth="1"/>
    <col min="13834" max="13836" width="8.140625" style="43" customWidth="1"/>
    <col min="13837" max="13837" width="9.140625" style="43" customWidth="1"/>
    <col min="13838" max="13838" width="8.140625" style="43" customWidth="1"/>
    <col min="13839" max="13839" width="9.5703125" style="43" customWidth="1"/>
    <col min="13840" max="13840" width="9.140625" style="43" customWidth="1"/>
    <col min="13841" max="13841" width="8.140625" style="43" customWidth="1"/>
    <col min="13842" max="13842" width="9.7109375" style="43" customWidth="1"/>
    <col min="13843" max="13843" width="9.28515625" style="43" customWidth="1"/>
    <col min="13844" max="13844" width="10.7109375" style="43" customWidth="1"/>
    <col min="13845" max="13845" width="8.85546875" style="43" customWidth="1"/>
    <col min="13846" max="13847" width="8.140625" style="43" customWidth="1"/>
    <col min="13848" max="13848" width="10.140625" style="43" customWidth="1"/>
    <col min="13849" max="13849" width="9.7109375" style="43" customWidth="1"/>
    <col min="13850" max="14080" width="8.140625" style="43"/>
    <col min="14081" max="14081" width="6" style="43" customWidth="1"/>
    <col min="14082" max="14082" width="14.28515625" style="43" customWidth="1"/>
    <col min="14083" max="14088" width="8.140625" style="43" customWidth="1"/>
    <col min="14089" max="14089" width="9.140625" style="43" customWidth="1"/>
    <col min="14090" max="14092" width="8.140625" style="43" customWidth="1"/>
    <col min="14093" max="14093" width="9.140625" style="43" customWidth="1"/>
    <col min="14094" max="14094" width="8.140625" style="43" customWidth="1"/>
    <col min="14095" max="14095" width="9.5703125" style="43" customWidth="1"/>
    <col min="14096" max="14096" width="9.140625" style="43" customWidth="1"/>
    <col min="14097" max="14097" width="8.140625" style="43" customWidth="1"/>
    <col min="14098" max="14098" width="9.7109375" style="43" customWidth="1"/>
    <col min="14099" max="14099" width="9.28515625" style="43" customWidth="1"/>
    <col min="14100" max="14100" width="10.7109375" style="43" customWidth="1"/>
    <col min="14101" max="14101" width="8.85546875" style="43" customWidth="1"/>
    <col min="14102" max="14103" width="8.140625" style="43" customWidth="1"/>
    <col min="14104" max="14104" width="10.140625" style="43" customWidth="1"/>
    <col min="14105" max="14105" width="9.7109375" style="43" customWidth="1"/>
    <col min="14106" max="14336" width="8.140625" style="43"/>
    <col min="14337" max="14337" width="6" style="43" customWidth="1"/>
    <col min="14338" max="14338" width="14.28515625" style="43" customWidth="1"/>
    <col min="14339" max="14344" width="8.140625" style="43" customWidth="1"/>
    <col min="14345" max="14345" width="9.140625" style="43" customWidth="1"/>
    <col min="14346" max="14348" width="8.140625" style="43" customWidth="1"/>
    <col min="14349" max="14349" width="9.140625" style="43" customWidth="1"/>
    <col min="14350" max="14350" width="8.140625" style="43" customWidth="1"/>
    <col min="14351" max="14351" width="9.5703125" style="43" customWidth="1"/>
    <col min="14352" max="14352" width="9.140625" style="43" customWidth="1"/>
    <col min="14353" max="14353" width="8.140625" style="43" customWidth="1"/>
    <col min="14354" max="14354" width="9.7109375" style="43" customWidth="1"/>
    <col min="14355" max="14355" width="9.28515625" style="43" customWidth="1"/>
    <col min="14356" max="14356" width="10.7109375" style="43" customWidth="1"/>
    <col min="14357" max="14357" width="8.85546875" style="43" customWidth="1"/>
    <col min="14358" max="14359" width="8.140625" style="43" customWidth="1"/>
    <col min="14360" max="14360" width="10.140625" style="43" customWidth="1"/>
    <col min="14361" max="14361" width="9.7109375" style="43" customWidth="1"/>
    <col min="14362" max="14592" width="8.140625" style="43"/>
    <col min="14593" max="14593" width="6" style="43" customWidth="1"/>
    <col min="14594" max="14594" width="14.28515625" style="43" customWidth="1"/>
    <col min="14595" max="14600" width="8.140625" style="43" customWidth="1"/>
    <col min="14601" max="14601" width="9.140625" style="43" customWidth="1"/>
    <col min="14602" max="14604" width="8.140625" style="43" customWidth="1"/>
    <col min="14605" max="14605" width="9.140625" style="43" customWidth="1"/>
    <col min="14606" max="14606" width="8.140625" style="43" customWidth="1"/>
    <col min="14607" max="14607" width="9.5703125" style="43" customWidth="1"/>
    <col min="14608" max="14608" width="9.140625" style="43" customWidth="1"/>
    <col min="14609" max="14609" width="8.140625" style="43" customWidth="1"/>
    <col min="14610" max="14610" width="9.7109375" style="43" customWidth="1"/>
    <col min="14611" max="14611" width="9.28515625" style="43" customWidth="1"/>
    <col min="14612" max="14612" width="10.7109375" style="43" customWidth="1"/>
    <col min="14613" max="14613" width="8.85546875" style="43" customWidth="1"/>
    <col min="14614" max="14615" width="8.140625" style="43" customWidth="1"/>
    <col min="14616" max="14616" width="10.140625" style="43" customWidth="1"/>
    <col min="14617" max="14617" width="9.7109375" style="43" customWidth="1"/>
    <col min="14618" max="14848" width="8.140625" style="43"/>
    <col min="14849" max="14849" width="6" style="43" customWidth="1"/>
    <col min="14850" max="14850" width="14.28515625" style="43" customWidth="1"/>
    <col min="14851" max="14856" width="8.140625" style="43" customWidth="1"/>
    <col min="14857" max="14857" width="9.140625" style="43" customWidth="1"/>
    <col min="14858" max="14860" width="8.140625" style="43" customWidth="1"/>
    <col min="14861" max="14861" width="9.140625" style="43" customWidth="1"/>
    <col min="14862" max="14862" width="8.140625" style="43" customWidth="1"/>
    <col min="14863" max="14863" width="9.5703125" style="43" customWidth="1"/>
    <col min="14864" max="14864" width="9.140625" style="43" customWidth="1"/>
    <col min="14865" max="14865" width="8.140625" style="43" customWidth="1"/>
    <col min="14866" max="14866" width="9.7109375" style="43" customWidth="1"/>
    <col min="14867" max="14867" width="9.28515625" style="43" customWidth="1"/>
    <col min="14868" max="14868" width="10.7109375" style="43" customWidth="1"/>
    <col min="14869" max="14869" width="8.85546875" style="43" customWidth="1"/>
    <col min="14870" max="14871" width="8.140625" style="43" customWidth="1"/>
    <col min="14872" max="14872" width="10.140625" style="43" customWidth="1"/>
    <col min="14873" max="14873" width="9.7109375" style="43" customWidth="1"/>
    <col min="14874" max="15104" width="8.140625" style="43"/>
    <col min="15105" max="15105" width="6" style="43" customWidth="1"/>
    <col min="15106" max="15106" width="14.28515625" style="43" customWidth="1"/>
    <col min="15107" max="15112" width="8.140625" style="43" customWidth="1"/>
    <col min="15113" max="15113" width="9.140625" style="43" customWidth="1"/>
    <col min="15114" max="15116" width="8.140625" style="43" customWidth="1"/>
    <col min="15117" max="15117" width="9.140625" style="43" customWidth="1"/>
    <col min="15118" max="15118" width="8.140625" style="43" customWidth="1"/>
    <col min="15119" max="15119" width="9.5703125" style="43" customWidth="1"/>
    <col min="15120" max="15120" width="9.140625" style="43" customWidth="1"/>
    <col min="15121" max="15121" width="8.140625" style="43" customWidth="1"/>
    <col min="15122" max="15122" width="9.7109375" style="43" customWidth="1"/>
    <col min="15123" max="15123" width="9.28515625" style="43" customWidth="1"/>
    <col min="15124" max="15124" width="10.7109375" style="43" customWidth="1"/>
    <col min="15125" max="15125" width="8.85546875" style="43" customWidth="1"/>
    <col min="15126" max="15127" width="8.140625" style="43" customWidth="1"/>
    <col min="15128" max="15128" width="10.140625" style="43" customWidth="1"/>
    <col min="15129" max="15129" width="9.7109375" style="43" customWidth="1"/>
    <col min="15130" max="15360" width="8.140625" style="43"/>
    <col min="15361" max="15361" width="6" style="43" customWidth="1"/>
    <col min="15362" max="15362" width="14.28515625" style="43" customWidth="1"/>
    <col min="15363" max="15368" width="8.140625" style="43" customWidth="1"/>
    <col min="15369" max="15369" width="9.140625" style="43" customWidth="1"/>
    <col min="15370" max="15372" width="8.140625" style="43" customWidth="1"/>
    <col min="15373" max="15373" width="9.140625" style="43" customWidth="1"/>
    <col min="15374" max="15374" width="8.140625" style="43" customWidth="1"/>
    <col min="15375" max="15375" width="9.5703125" style="43" customWidth="1"/>
    <col min="15376" max="15376" width="9.140625" style="43" customWidth="1"/>
    <col min="15377" max="15377" width="8.140625" style="43" customWidth="1"/>
    <col min="15378" max="15378" width="9.7109375" style="43" customWidth="1"/>
    <col min="15379" max="15379" width="9.28515625" style="43" customWidth="1"/>
    <col min="15380" max="15380" width="10.7109375" style="43" customWidth="1"/>
    <col min="15381" max="15381" width="8.85546875" style="43" customWidth="1"/>
    <col min="15382" max="15383" width="8.140625" style="43" customWidth="1"/>
    <col min="15384" max="15384" width="10.140625" style="43" customWidth="1"/>
    <col min="15385" max="15385" width="9.7109375" style="43" customWidth="1"/>
    <col min="15386" max="15616" width="8.140625" style="43"/>
    <col min="15617" max="15617" width="6" style="43" customWidth="1"/>
    <col min="15618" max="15618" width="14.28515625" style="43" customWidth="1"/>
    <col min="15619" max="15624" width="8.140625" style="43" customWidth="1"/>
    <col min="15625" max="15625" width="9.140625" style="43" customWidth="1"/>
    <col min="15626" max="15628" width="8.140625" style="43" customWidth="1"/>
    <col min="15629" max="15629" width="9.140625" style="43" customWidth="1"/>
    <col min="15630" max="15630" width="8.140625" style="43" customWidth="1"/>
    <col min="15631" max="15631" width="9.5703125" style="43" customWidth="1"/>
    <col min="15632" max="15632" width="9.140625" style="43" customWidth="1"/>
    <col min="15633" max="15633" width="8.140625" style="43" customWidth="1"/>
    <col min="15634" max="15634" width="9.7109375" style="43" customWidth="1"/>
    <col min="15635" max="15635" width="9.28515625" style="43" customWidth="1"/>
    <col min="15636" max="15636" width="10.7109375" style="43" customWidth="1"/>
    <col min="15637" max="15637" width="8.85546875" style="43" customWidth="1"/>
    <col min="15638" max="15639" width="8.140625" style="43" customWidth="1"/>
    <col min="15640" max="15640" width="10.140625" style="43" customWidth="1"/>
    <col min="15641" max="15641" width="9.7109375" style="43" customWidth="1"/>
    <col min="15642" max="15872" width="8.140625" style="43"/>
    <col min="15873" max="15873" width="6" style="43" customWidth="1"/>
    <col min="15874" max="15874" width="14.28515625" style="43" customWidth="1"/>
    <col min="15875" max="15880" width="8.140625" style="43" customWidth="1"/>
    <col min="15881" max="15881" width="9.140625" style="43" customWidth="1"/>
    <col min="15882" max="15884" width="8.140625" style="43" customWidth="1"/>
    <col min="15885" max="15885" width="9.140625" style="43" customWidth="1"/>
    <col min="15886" max="15886" width="8.140625" style="43" customWidth="1"/>
    <col min="15887" max="15887" width="9.5703125" style="43" customWidth="1"/>
    <col min="15888" max="15888" width="9.140625" style="43" customWidth="1"/>
    <col min="15889" max="15889" width="8.140625" style="43" customWidth="1"/>
    <col min="15890" max="15890" width="9.7109375" style="43" customWidth="1"/>
    <col min="15891" max="15891" width="9.28515625" style="43" customWidth="1"/>
    <col min="15892" max="15892" width="10.7109375" style="43" customWidth="1"/>
    <col min="15893" max="15893" width="8.85546875" style="43" customWidth="1"/>
    <col min="15894" max="15895" width="8.140625" style="43" customWidth="1"/>
    <col min="15896" max="15896" width="10.140625" style="43" customWidth="1"/>
    <col min="15897" max="15897" width="9.7109375" style="43" customWidth="1"/>
    <col min="15898" max="16128" width="8.140625" style="43"/>
    <col min="16129" max="16129" width="6" style="43" customWidth="1"/>
    <col min="16130" max="16130" width="14.28515625" style="43" customWidth="1"/>
    <col min="16131" max="16136" width="8.140625" style="43" customWidth="1"/>
    <col min="16137" max="16137" width="9.140625" style="43" customWidth="1"/>
    <col min="16138" max="16140" width="8.140625" style="43" customWidth="1"/>
    <col min="16141" max="16141" width="9.140625" style="43" customWidth="1"/>
    <col min="16142" max="16142" width="8.140625" style="43" customWidth="1"/>
    <col min="16143" max="16143" width="9.5703125" style="43" customWidth="1"/>
    <col min="16144" max="16144" width="9.140625" style="43" customWidth="1"/>
    <col min="16145" max="16145" width="8.140625" style="43" customWidth="1"/>
    <col min="16146" max="16146" width="9.7109375" style="43" customWidth="1"/>
    <col min="16147" max="16147" width="9.28515625" style="43" customWidth="1"/>
    <col min="16148" max="16148" width="10.7109375" style="43" customWidth="1"/>
    <col min="16149" max="16149" width="8.85546875" style="43" customWidth="1"/>
    <col min="16150" max="16151" width="8.140625" style="43" customWidth="1"/>
    <col min="16152" max="16152" width="10.140625" style="43" customWidth="1"/>
    <col min="16153" max="16153" width="9.7109375" style="43" customWidth="1"/>
    <col min="16154" max="16384" width="8.140625" style="43"/>
  </cols>
  <sheetData>
    <row r="1" spans="1:26" s="9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9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95" customFormat="1" ht="21.75" customHeight="1">
      <c r="A3" s="174" t="s">
        <v>31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s="83" customFormat="1" ht="21.75" customHeight="1" thickBot="1">
      <c r="A4" s="180" t="s">
        <v>27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s="40" customFormat="1" ht="23.25" customHeight="1">
      <c r="A5" s="183" t="s">
        <v>10</v>
      </c>
      <c r="B5" s="185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40" customFormat="1" ht="33" customHeight="1">
      <c r="A6" s="184"/>
      <c r="B6" s="186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40" customFormat="1" ht="42" customHeight="1">
      <c r="A7" s="64">
        <v>1</v>
      </c>
      <c r="B7" s="6" t="s">
        <v>17</v>
      </c>
      <c r="C7" s="52">
        <f>HLOOKUP(C6,[1]RCH!C4:W6,3,0)</f>
        <v>93.238</v>
      </c>
      <c r="D7" s="52">
        <f>HLOOKUP(D6,[1]RCH!D4:X6,3,0)</f>
        <v>58.85</v>
      </c>
      <c r="E7" s="52">
        <f>HLOOKUP(E6,[1]RCH!E4:X6,3,0)</f>
        <v>32.93</v>
      </c>
      <c r="F7" s="52">
        <f>HLOOKUP(F6,[1]RCH!F4:X6,3,0)</f>
        <v>113.25</v>
      </c>
      <c r="G7" s="52">
        <f>HLOOKUP(G6,[1]RCH!G4:X6,3,0)</f>
        <v>134.38999999999999</v>
      </c>
      <c r="H7" s="52">
        <f>HLOOKUP(H6,[1]RCH!H4:Y6,3,0)</f>
        <v>108.12</v>
      </c>
      <c r="I7" s="52">
        <f>HLOOKUP(I6,[1]RCH!I4:Z6,3,0)</f>
        <v>141.34</v>
      </c>
      <c r="J7" s="52">
        <f>HLOOKUP(J6,[1]RCH!J4:AA6,3,0)</f>
        <v>141.34</v>
      </c>
      <c r="K7" s="52">
        <f>HLOOKUP(K6,[1]RCH!K4:AB6,3,0)</f>
        <v>132.69999999999999</v>
      </c>
      <c r="L7" s="52">
        <f>HLOOKUP(L6,[1]RCH!L4:AC6,3,0)</f>
        <v>176.53</v>
      </c>
      <c r="M7" s="52">
        <f>HLOOKUP(M6,[1]RCH!M4:AD6,3,0)</f>
        <v>176.52999999999997</v>
      </c>
      <c r="N7" s="52">
        <f>HLOOKUP(N6,[1]RCH!N4:AE6,3,0)</f>
        <v>166.22</v>
      </c>
      <c r="O7" s="52">
        <f>HLOOKUP(O6,[1]RCH!O4:AF6,3,0)</f>
        <v>187.22</v>
      </c>
      <c r="P7" s="52">
        <f>HLOOKUP(P6,[1]RCH!P4:AG6,3,0)</f>
        <v>186.85999999999999</v>
      </c>
      <c r="Q7" s="52">
        <f>HLOOKUP(Q6,[1]RCH!Q4:AH6,3,0)</f>
        <v>138.71</v>
      </c>
      <c r="R7" s="52">
        <f>HLOOKUP(R6,[1]RCH!R4:AI6,3,0)</f>
        <v>212.55</v>
      </c>
      <c r="S7" s="52">
        <f>HLOOKUP(S6,[1]RCH!S4:AJ6,3,0)</f>
        <v>209.19</v>
      </c>
      <c r="T7" s="52">
        <f>HLOOKUP(T6,[1]RCH!T4:AK6,3,0)</f>
        <v>87.92</v>
      </c>
      <c r="U7" s="52">
        <f>HLOOKUP(U6,[1]RCH!U4:AL6,3,0)</f>
        <v>235.74</v>
      </c>
      <c r="V7" s="52">
        <f>HLOOKUP(V6,[1]RCH!V4:AM6,3,0)</f>
        <v>172.83</v>
      </c>
      <c r="W7" s="52">
        <f>HLOOKUP(W6,[1]RCH!W4:AN6,3,0)</f>
        <v>101.54470000000001</v>
      </c>
      <c r="X7" s="41">
        <f>SUM(C7+F7+I7+L7+O7+R7+U7)</f>
        <v>1159.8679999999999</v>
      </c>
      <c r="Y7" s="41">
        <f>SUM(D7+G7+J7+M7+P7+S7+V7)</f>
        <v>1079.9899999999998</v>
      </c>
      <c r="Z7" s="66">
        <f>SUM(E7+H7+K7+N7+Q7+T7+W7)</f>
        <v>768.14470000000006</v>
      </c>
    </row>
    <row r="8" spans="1:26" s="40" customFormat="1" ht="42" customHeight="1" thickBot="1">
      <c r="A8" s="64">
        <v>2</v>
      </c>
      <c r="B8" s="7" t="s">
        <v>18</v>
      </c>
      <c r="C8" s="52">
        <f>HLOOKUP(C6,[1]Additionalities!C4:W6,3,0)</f>
        <v>0</v>
      </c>
      <c r="D8" s="52">
        <f>HLOOKUP(D6,[1]Additionalities!D4:X6,3,0)</f>
        <v>46.201999999999998</v>
      </c>
      <c r="E8" s="52">
        <f>HLOOKUP(E6,[1]Additionalities!E4:Y6,3,0)</f>
        <v>4.83</v>
      </c>
      <c r="F8" s="52">
        <f>HLOOKUP(F6,[1]Additionalities!F4:Z6,3,0)</f>
        <v>102.9</v>
      </c>
      <c r="G8" s="52">
        <f>HLOOKUP(G6,[1]Additionalities!G4:AA6,3,0)</f>
        <v>119.1878</v>
      </c>
      <c r="H8" s="52">
        <f>HLOOKUP(H6,[1]Additionalities!H4:AB6,3,0)</f>
        <v>59.39</v>
      </c>
      <c r="I8" s="52">
        <f>HLOOKUP(I6,[1]Additionalities!I4:AC6,3,0)</f>
        <v>179.89</v>
      </c>
      <c r="J8" s="52">
        <f>HLOOKUP(J6,[1]Additionalities!J4:AD6,3,0)</f>
        <v>179.89</v>
      </c>
      <c r="K8" s="52">
        <f>HLOOKUP(K6,[1]Additionalities!K4:AE6,3,0)</f>
        <v>91.6</v>
      </c>
      <c r="L8" s="52">
        <f>HLOOKUP(L6,[1]Additionalities!L4:AF6,3,0)</f>
        <v>151.74</v>
      </c>
      <c r="M8" s="52">
        <f>HLOOKUP(M6,[1]Additionalities!M4:AG6,3,0)</f>
        <v>151.74</v>
      </c>
      <c r="N8" s="52">
        <f>HLOOKUP(N6,[1]Additionalities!N4:AH6,3,0)</f>
        <v>252.6</v>
      </c>
      <c r="O8" s="52">
        <f>HLOOKUP(O6,[1]Additionalities!O4:AI6,3,0)</f>
        <v>200.26</v>
      </c>
      <c r="P8" s="52">
        <f>HLOOKUP(P6,[1]Additionalities!P4:AJ6,3,0)</f>
        <v>240.29</v>
      </c>
      <c r="Q8" s="52">
        <f>HLOOKUP(Q6,[1]Additionalities!Q4:AK6,3,0)</f>
        <v>319.23</v>
      </c>
      <c r="R8" s="52">
        <f>HLOOKUP(R6,[1]Additionalities!R4:AL6,3,0)</f>
        <v>235.73</v>
      </c>
      <c r="S8" s="52">
        <f>HLOOKUP(S6,[1]Additionalities!S4:AM6,3,0)</f>
        <v>235.73000000000002</v>
      </c>
      <c r="T8" s="52">
        <f>HLOOKUP(T6,[1]Additionalities!T4:AN6,3,0)</f>
        <v>222.71</v>
      </c>
      <c r="U8" s="52">
        <f>HLOOKUP(U6,[1]Additionalities!U4:AO6,3,0)</f>
        <v>290.25</v>
      </c>
      <c r="V8" s="52">
        <f>HLOOKUP(V6,[1]Additionalities!V4:AP6,3,0)</f>
        <v>290.25</v>
      </c>
      <c r="W8" s="52">
        <f>HLOOKUP(W6,[1]Additionalities!W4:AQ6,3,0)</f>
        <v>122.11620000000001</v>
      </c>
      <c r="X8" s="41">
        <f t="shared" ref="X8" si="0">SUM(C8+F8+I8+L8+O8+R8+U8)</f>
        <v>1160.77</v>
      </c>
      <c r="Y8" s="41">
        <f t="shared" ref="Y8" si="1">SUM(D8+G8+J8+M8+P8+S8+V8)</f>
        <v>1263.2898</v>
      </c>
      <c r="Z8" s="66">
        <f t="shared" ref="Z8" si="2">SUM(E8+H8+K8+N8+Q8+T8+W8)</f>
        <v>1072.4762000000001</v>
      </c>
    </row>
    <row r="9" spans="1:26" s="139" customFormat="1" ht="24.75" customHeight="1">
      <c r="A9" s="154" t="s">
        <v>29</v>
      </c>
      <c r="B9" s="156"/>
      <c r="C9" s="156"/>
      <c r="D9" s="156"/>
      <c r="E9" s="156"/>
      <c r="F9" s="156"/>
      <c r="G9" s="156"/>
      <c r="H9" s="156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'A&amp;N'!B10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'A&amp;N'!B11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'A&amp;N'!B12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4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59" orientation="landscape" r:id="rId1"/>
    </customSheetView>
  </customSheetViews>
  <mergeCells count="14">
    <mergeCell ref="X5:Z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O5:Q5"/>
    <mergeCell ref="R5:T5"/>
  </mergeCells>
  <pageMargins left="0.11811023622047245" right="0.11811023622047245" top="0.55118110236220474" bottom="0.35433070866141736" header="0.31496062992125984" footer="0.31496062992125984"/>
  <pageSetup paperSize="9" scale="59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6.5"/>
  <cols>
    <col min="1" max="1" width="6" style="8" customWidth="1"/>
    <col min="2" max="2" width="13.5703125" style="8" customWidth="1"/>
    <col min="3" max="3" width="10.28515625" style="8" customWidth="1"/>
    <col min="4" max="4" width="9.28515625" style="8" bestFit="1" customWidth="1"/>
    <col min="5" max="5" width="8.28515625" style="8" customWidth="1"/>
    <col min="6" max="6" width="10.42578125" style="8" customWidth="1"/>
    <col min="7" max="8" width="9.28515625" style="8" bestFit="1" customWidth="1"/>
    <col min="9" max="9" width="10.140625" style="8" customWidth="1"/>
    <col min="10" max="11" width="9.28515625" style="8" bestFit="1" customWidth="1"/>
    <col min="12" max="12" width="9.5703125" style="8" customWidth="1"/>
    <col min="13" max="14" width="9.28515625" style="8" bestFit="1" customWidth="1"/>
    <col min="15" max="15" width="11" style="8" customWidth="1"/>
    <col min="16" max="16" width="9.28515625" style="8" bestFit="1" customWidth="1"/>
    <col min="17" max="17" width="8.7109375" style="8" customWidth="1"/>
    <col min="18" max="18" width="10.42578125" style="8" customWidth="1"/>
    <col min="19" max="19" width="9.28515625" style="8" customWidth="1"/>
    <col min="20" max="20" width="8.7109375" style="8" customWidth="1"/>
    <col min="21" max="21" width="11" style="8" customWidth="1"/>
    <col min="22" max="22" width="9.85546875" style="8" customWidth="1"/>
    <col min="23" max="23" width="8.7109375" style="8" customWidth="1"/>
    <col min="24" max="24" width="11.28515625" style="8" customWidth="1"/>
    <col min="25" max="25" width="9.5703125" style="8" bestFit="1" customWidth="1"/>
    <col min="26" max="26" width="8.5703125" style="8" customWidth="1"/>
    <col min="27" max="16384" width="9.140625" style="8"/>
  </cols>
  <sheetData>
    <row r="1" spans="1:26" s="68" customFormat="1" ht="21">
      <c r="A1" s="236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6" s="68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s="68" customFormat="1" ht="21">
      <c r="A3" s="216" t="s">
        <v>45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68" customFormat="1" ht="17.25" thickBot="1">
      <c r="A4" s="237" t="s">
        <v>27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1:26" s="109" customFormat="1" ht="21" customHeight="1">
      <c r="A5" s="218" t="s">
        <v>10</v>
      </c>
      <c r="B5" s="234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109" customFormat="1" ht="30" customHeight="1">
      <c r="A6" s="219"/>
      <c r="B6" s="235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ht="44.25" customHeight="1">
      <c r="A7" s="12">
        <v>1</v>
      </c>
      <c r="B7" s="9" t="s">
        <v>17</v>
      </c>
      <c r="C7" s="52">
        <f>HLOOKUP(C6,[1]RCH!C4:W24,21,0)</f>
        <v>95.314699999999988</v>
      </c>
      <c r="D7" s="52">
        <f>HLOOKUP(D6,[1]RCH!D4:X24,21,0)</f>
        <v>66.194999999999993</v>
      </c>
      <c r="E7" s="52">
        <f>HLOOKUP(E6,[1]RCH!E4:X24,21,0)</f>
        <v>26.29</v>
      </c>
      <c r="F7" s="52">
        <f>HLOOKUP(F6,[1]RCH!F4:X24,21,0)</f>
        <v>117.11</v>
      </c>
      <c r="G7" s="52">
        <f>HLOOKUP(G6,[1]RCH!G4:X24,21,0)</f>
        <v>114.35</v>
      </c>
      <c r="H7" s="52">
        <f>HLOOKUP(H6,[1]RCH!H4:Y24,21,0)</f>
        <v>109.04</v>
      </c>
      <c r="I7" s="52">
        <f>HLOOKUP(I6,[1]RCH!I4:Z24,21,0)</f>
        <v>264.25</v>
      </c>
      <c r="J7" s="52">
        <f>HLOOKUP(J6,[1]RCH!J4:AA24,21,0)</f>
        <v>230.65</v>
      </c>
      <c r="K7" s="52">
        <f>HLOOKUP(K6,[1]RCH!K4:AB24,21,0)</f>
        <v>327.93</v>
      </c>
      <c r="L7" s="52">
        <f>HLOOKUP(L6,[1]RCH!L4:AC24,21,0)</f>
        <v>183</v>
      </c>
      <c r="M7" s="52">
        <f>HLOOKUP(M6,[1]RCH!M4:AD24,21,0)</f>
        <v>316.84000000000003</v>
      </c>
      <c r="N7" s="52">
        <f>HLOOKUP(N6,[1]RCH!N4:AE24,21,0)</f>
        <v>350.57</v>
      </c>
      <c r="O7" s="52">
        <f>HLOOKUP(O6,[1]RCH!O4:AF24,21,0)</f>
        <v>194.07</v>
      </c>
      <c r="P7" s="52">
        <f>HLOOKUP(P6,[1]RCH!P4:AG24,21,0)</f>
        <v>244.07000000000002</v>
      </c>
      <c r="Q7" s="52">
        <f>HLOOKUP(Q6,[1]RCH!Q4:AH24,21,0)</f>
        <v>340.74</v>
      </c>
      <c r="R7" s="52">
        <f>HLOOKUP(R6,[1]RCH!R4:AI24,21,0)</f>
        <v>220.34</v>
      </c>
      <c r="S7" s="52">
        <f>HLOOKUP(S6,[1]RCH!S4:AJ24,21,0)</f>
        <v>271.33999999999997</v>
      </c>
      <c r="T7" s="52">
        <f>HLOOKUP(T6,[1]RCH!T4:AK24,21,0)</f>
        <v>396.1</v>
      </c>
      <c r="U7" s="52">
        <f>HLOOKUP(U6,[1]RCH!U4:AL24,21,0)</f>
        <v>242.84</v>
      </c>
      <c r="V7" s="52">
        <f>HLOOKUP(V6,[1]RCH!V4:AM24,21,0)</f>
        <v>294.39999999999998</v>
      </c>
      <c r="W7" s="52">
        <f>HLOOKUP(W6,[1]RCH!W4:AN24,21,0)</f>
        <v>246.08660000000003</v>
      </c>
      <c r="X7" s="71">
        <f>SUM(C7+F7+I7+L7+O7+R7+U7)</f>
        <v>1316.9246999999998</v>
      </c>
      <c r="Y7" s="71">
        <f t="shared" ref="Y7:Z8" si="0">SUM(D7+G7+J7+M7+P7+S7+V7)</f>
        <v>1537.8450000000003</v>
      </c>
      <c r="Z7" s="121">
        <f t="shared" si="0"/>
        <v>1796.7566000000002</v>
      </c>
    </row>
    <row r="8" spans="1:26" ht="44.25" customHeight="1">
      <c r="A8" s="12">
        <v>2</v>
      </c>
      <c r="B8" s="9" t="s">
        <v>18</v>
      </c>
      <c r="C8" s="52">
        <f>HLOOKUP(C6,[1]Additionalities!C4:W24,21,0)</f>
        <v>0</v>
      </c>
      <c r="D8" s="52">
        <f>HLOOKUP(D6,[1]Additionalities!D4:X24,21,0)</f>
        <v>82.233500000000006</v>
      </c>
      <c r="E8" s="52">
        <f>HLOOKUP(E6,[1]Additionalities!E4:Y24,21,0)</f>
        <v>0.68</v>
      </c>
      <c r="F8" s="52">
        <f>HLOOKUP(F6,[1]Additionalities!F4:Z24,21,0)</f>
        <v>106.82</v>
      </c>
      <c r="G8" s="52">
        <f>HLOOKUP(G6,[1]Additionalities!G4:AA24,21,0)</f>
        <v>136.61600000000001</v>
      </c>
      <c r="H8" s="52">
        <f>HLOOKUP(H6,[1]Additionalities!H4:AB24,21,0)</f>
        <v>47.06</v>
      </c>
      <c r="I8" s="52">
        <f>HLOOKUP(I6,[1]Additionalities!I4:AC24,21,0)</f>
        <v>186.73</v>
      </c>
      <c r="J8" s="52">
        <f>HLOOKUP(J6,[1]Additionalities!J4:AD24,21,0)</f>
        <v>152.24</v>
      </c>
      <c r="K8" s="52">
        <f>HLOOKUP(K6,[1]Additionalities!K4:AE24,21,0)</f>
        <v>102.83</v>
      </c>
      <c r="L8" s="52">
        <f>HLOOKUP(L6,[1]Additionalities!L4:AF24,21,0)</f>
        <v>157.51</v>
      </c>
      <c r="M8" s="52">
        <f>HLOOKUP(M6,[1]Additionalities!M4:AG24,21,0)</f>
        <v>157.51000000000002</v>
      </c>
      <c r="N8" s="52">
        <f>HLOOKUP(N6,[1]Additionalities!N4:AH24,21,0)</f>
        <v>109.54</v>
      </c>
      <c r="O8" s="52">
        <f>HLOOKUP(O6,[1]Additionalities!O4:AI24,21,0)</f>
        <v>207.59</v>
      </c>
      <c r="P8" s="52">
        <f>HLOOKUP(P6,[1]Additionalities!P4:AJ24,21,0)</f>
        <v>147.82</v>
      </c>
      <c r="Q8" s="52">
        <f>HLOOKUP(Q6,[1]Additionalities!Q4:AK24,21,0)</f>
        <v>149.61000000000001</v>
      </c>
      <c r="R8" s="52">
        <f>HLOOKUP(R6,[1]Additionalities!R4:AL24,21,0)</f>
        <v>244.36</v>
      </c>
      <c r="S8" s="52">
        <f>HLOOKUP(S6,[1]Additionalities!S4:AM24,21,0)</f>
        <v>219.86</v>
      </c>
      <c r="T8" s="52">
        <f>HLOOKUP(T6,[1]Additionalities!T4:AN24,21,0)</f>
        <v>245.88</v>
      </c>
      <c r="U8" s="52">
        <f>HLOOKUP(U6,[1]Additionalities!U4:AO24,21,0)</f>
        <v>298.98</v>
      </c>
      <c r="V8" s="52">
        <f>HLOOKUP(V6,[1]Additionalities!V4:AP24,21,0)</f>
        <v>270.38</v>
      </c>
      <c r="W8" s="52">
        <f>HLOOKUP(W6,[1]Additionalities!W4:AQ24,21,0)</f>
        <v>100.5282</v>
      </c>
      <c r="X8" s="71">
        <f t="shared" ref="X8" si="1">SUM(C8+F8+I8+L8+O8+R8+U8)</f>
        <v>1201.99</v>
      </c>
      <c r="Y8" s="71">
        <f t="shared" si="0"/>
        <v>1166.6595</v>
      </c>
      <c r="Z8" s="121">
        <f t="shared" si="0"/>
        <v>756.12819999999999</v>
      </c>
    </row>
    <row r="9" spans="1:26" s="139" customFormat="1" ht="24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LK!B10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LK!B11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LK!B12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4" spans="1:26">
      <c r="F14" s="14"/>
      <c r="H14" s="14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2" activePane="bottomRight" state="frozen"/>
      <selection pane="bottomRight" activeCell="D19" sqref="D19"/>
      <pageMargins left="0.11811023622047245" right="0.19685039370078741" top="0.55118110236220474" bottom="0.15748031496062992" header="0.31496062992125984" footer="0.31496062992125984"/>
      <pageSetup paperSize="9" scale="57" orientation="landscape" r:id="rId1"/>
    </customSheetView>
  </customSheetViews>
  <mergeCells count="15">
    <mergeCell ref="A9:H9"/>
    <mergeCell ref="A1:Z1"/>
    <mergeCell ref="A2:Z2"/>
    <mergeCell ref="A3:Z3"/>
    <mergeCell ref="A5:A6"/>
    <mergeCell ref="B5:B6"/>
    <mergeCell ref="C5:E5"/>
    <mergeCell ref="F5:H5"/>
    <mergeCell ref="I5:K5"/>
    <mergeCell ref="L5:N5"/>
    <mergeCell ref="O5:Q5"/>
    <mergeCell ref="R5:T5"/>
    <mergeCell ref="X5:Z5"/>
    <mergeCell ref="U5:W5"/>
    <mergeCell ref="A4:Z4"/>
  </mergeCells>
  <pageMargins left="0.11811023622047245" right="0.19685039370078741" top="0.55118110236220474" bottom="0.15748031496062992" header="0.31496062992125984" footer="0.31496062992125984"/>
  <pageSetup paperSize="9" scale="57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6.5"/>
  <cols>
    <col min="1" max="1" width="6.85546875" style="8" customWidth="1"/>
    <col min="2" max="2" width="17" style="67" customWidth="1"/>
    <col min="3" max="3" width="11.5703125" style="8" bestFit="1" customWidth="1"/>
    <col min="4" max="5" width="9.140625" style="8"/>
    <col min="6" max="6" width="11.5703125" style="8" bestFit="1" customWidth="1"/>
    <col min="7" max="8" width="9.140625" style="8"/>
    <col min="9" max="9" width="11.5703125" style="8" bestFit="1" customWidth="1"/>
    <col min="10" max="11" width="9.140625" style="8"/>
    <col min="12" max="12" width="11.5703125" style="8" bestFit="1" customWidth="1"/>
    <col min="13" max="14" width="9.140625" style="8"/>
    <col min="15" max="15" width="11.5703125" style="8" bestFit="1" customWidth="1"/>
    <col min="16" max="17" width="9.140625" style="8"/>
    <col min="18" max="18" width="11.5703125" style="8" bestFit="1" customWidth="1"/>
    <col min="19" max="20" width="9.140625" style="8"/>
    <col min="21" max="21" width="11.5703125" style="8" bestFit="1" customWidth="1"/>
    <col min="22" max="22" width="8.85546875" style="8" bestFit="1" customWidth="1"/>
    <col min="23" max="23" width="8.28515625" style="8" customWidth="1"/>
    <col min="24" max="24" width="11.5703125" style="8" bestFit="1" customWidth="1"/>
    <col min="25" max="25" width="9.140625" style="8"/>
    <col min="26" max="26" width="8.42578125" style="8" bestFit="1" customWidth="1"/>
    <col min="27" max="16384" width="9.140625" style="68"/>
  </cols>
  <sheetData>
    <row r="1" spans="1:26" s="8" customFormat="1" ht="21">
      <c r="A1" s="236" t="s">
        <v>23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6" s="8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s="8" customFormat="1" ht="21">
      <c r="A3" s="216" t="s">
        <v>46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8" customFormat="1" ht="23.25" customHeight="1" thickBot="1">
      <c r="A4" s="238" t="s">
        <v>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s="53" customFormat="1" ht="21.75" customHeight="1">
      <c r="A5" s="223" t="s">
        <v>10</v>
      </c>
      <c r="B5" s="239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6" s="53" customFormat="1" ht="37.5" customHeight="1">
      <c r="A6" s="224"/>
      <c r="B6" s="240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53" customFormat="1" ht="45" customHeight="1">
      <c r="A7" s="55">
        <v>1</v>
      </c>
      <c r="B7" s="57" t="s">
        <v>17</v>
      </c>
      <c r="C7" s="52">
        <f>HLOOKUP(C6,[1]RCH!C4:W25,22,0)</f>
        <v>115.0856</v>
      </c>
      <c r="D7" s="52">
        <f>HLOOKUP(D6,[1]RCH!D4:X25,22,0)</f>
        <v>52.805</v>
      </c>
      <c r="E7" s="52">
        <f>HLOOKUP(E6,[1]RCH!E4:X25,22,0)</f>
        <v>13.76</v>
      </c>
      <c r="F7" s="52">
        <f>HLOOKUP(F6,[1]RCH!F4:X25,22,0)</f>
        <v>144.53</v>
      </c>
      <c r="G7" s="52">
        <f>HLOOKUP(G6,[1]RCH!G4:X25,22,0)</f>
        <v>119.2454</v>
      </c>
      <c r="H7" s="52">
        <f>HLOOKUP(H6,[1]RCH!H4:Y25,22,0)</f>
        <v>40.53</v>
      </c>
      <c r="I7" s="52">
        <f>HLOOKUP(I6,[1]RCH!I4:Z25,22,0)</f>
        <v>62.92</v>
      </c>
      <c r="J7" s="52">
        <f>HLOOKUP(J6,[1]RCH!J4:AA25,22,0)</f>
        <v>186.21</v>
      </c>
      <c r="K7" s="52">
        <f>HLOOKUP(K6,[1]RCH!K4:AB25,22,0)</f>
        <v>98.53</v>
      </c>
      <c r="L7" s="52">
        <f>HLOOKUP(L6,[1]RCH!L4:AC25,22,0)</f>
        <v>225.55</v>
      </c>
      <c r="M7" s="52">
        <f>HLOOKUP(M6,[1]RCH!M4:AD25,22,0)</f>
        <v>82.95</v>
      </c>
      <c r="N7" s="52">
        <f>HLOOKUP(N6,[1]RCH!N4:AE25,22,0)</f>
        <v>170.25</v>
      </c>
      <c r="O7" s="52">
        <f>HLOOKUP(O6,[1]RCH!O4:AF25,22,0)</f>
        <v>239.19</v>
      </c>
      <c r="P7" s="52">
        <f>HLOOKUP(P6,[1]RCH!P4:AG25,22,0)</f>
        <v>236.11999999999998</v>
      </c>
      <c r="Q7" s="52">
        <f>HLOOKUP(Q6,[1]RCH!Q4:AH25,22,0)</f>
        <v>159.85</v>
      </c>
      <c r="R7" s="52">
        <f>HLOOKUP(R6,[1]RCH!R4:AI25,22,0)</f>
        <v>271.56</v>
      </c>
      <c r="S7" s="52">
        <f>HLOOKUP(S6,[1]RCH!S4:AJ25,22,0)</f>
        <v>234.61</v>
      </c>
      <c r="T7" s="52">
        <f>HLOOKUP(T6,[1]RCH!T4:AK25,22,0)</f>
        <v>214.58</v>
      </c>
      <c r="U7" s="52">
        <f>HLOOKUP(U6,[1]RCH!U4:AL25,22,0)</f>
        <v>299.61</v>
      </c>
      <c r="V7" s="52">
        <f>HLOOKUP(V6,[1]RCH!V4:AM25,22,0)</f>
        <v>299.61</v>
      </c>
      <c r="W7" s="52">
        <f>HLOOKUP(W6,[1]RCH!W4:AN25,22,0)</f>
        <v>207.92689999999999</v>
      </c>
      <c r="X7" s="72">
        <f>SUM(C7+F7+I7+L7+O7+R7+U7)</f>
        <v>1358.4456</v>
      </c>
      <c r="Y7" s="72">
        <f>SUM(D7+G7+J7+M7+P7+S7+V7)</f>
        <v>1211.5504000000001</v>
      </c>
      <c r="Z7" s="73">
        <f>SUM(E7+H7+K7+N7+Q7+T7+W7)</f>
        <v>905.42689999999993</v>
      </c>
    </row>
    <row r="8" spans="1:26" s="53" customFormat="1" ht="45" customHeight="1">
      <c r="A8" s="55">
        <v>2</v>
      </c>
      <c r="B8" s="57" t="s">
        <v>18</v>
      </c>
      <c r="C8" s="52">
        <f>HLOOKUP(C6,[1]Additionalities!C4:W25,22,0)</f>
        <v>0</v>
      </c>
      <c r="D8" s="52">
        <f>HLOOKUP(D6,[1]Additionalities!D4:X25,22,0)</f>
        <v>65.33</v>
      </c>
      <c r="E8" s="52">
        <f>HLOOKUP(E6,[1]Additionalities!E4:Y25,22,0)</f>
        <v>0</v>
      </c>
      <c r="F8" s="52">
        <f>HLOOKUP(F6,[1]Additionalities!F4:Z25,22,0)</f>
        <v>131.31</v>
      </c>
      <c r="G8" s="52">
        <f>HLOOKUP(G6,[1]Additionalities!G4:AA25,22,0)</f>
        <v>113.94</v>
      </c>
      <c r="H8" s="52">
        <f>HLOOKUP(H6,[1]Additionalities!H4:AB25,22,0)</f>
        <v>8.89</v>
      </c>
      <c r="I8" s="52">
        <f>HLOOKUP(I6,[1]Additionalities!I4:AC25,22,0)</f>
        <v>229.55</v>
      </c>
      <c r="J8" s="52">
        <f>HLOOKUP(J6,[1]Additionalities!J4:AD25,22,0)</f>
        <v>177.88</v>
      </c>
      <c r="K8" s="52">
        <f>HLOOKUP(K6,[1]Additionalities!K4:AE25,22,0)</f>
        <v>130.47999999999999</v>
      </c>
      <c r="L8" s="52">
        <f>HLOOKUP(L6,[1]Additionalities!L4:AF25,22,0)</f>
        <v>193.63</v>
      </c>
      <c r="M8" s="52">
        <f>HLOOKUP(M6,[1]Additionalities!M4:AG25,22,0)</f>
        <v>193.63</v>
      </c>
      <c r="N8" s="52">
        <f>HLOOKUP(N6,[1]Additionalities!N4:AH25,22,0)</f>
        <v>351.51</v>
      </c>
      <c r="O8" s="52">
        <f>HLOOKUP(O6,[1]Additionalities!O4:AI25,22,0)</f>
        <v>255.86</v>
      </c>
      <c r="P8" s="52">
        <f>HLOOKUP(P6,[1]Additionalities!P4:AJ25,22,0)</f>
        <v>307.18</v>
      </c>
      <c r="Q8" s="52">
        <f>HLOOKUP(Q6,[1]Additionalities!Q4:AK25,22,0)</f>
        <v>485.62</v>
      </c>
      <c r="R8" s="52">
        <f>HLOOKUP(R6,[1]Additionalities!R4:AL25,22,0)</f>
        <v>301.18</v>
      </c>
      <c r="S8" s="52">
        <f>HLOOKUP(S6,[1]Additionalities!S4:AM25,22,0)</f>
        <v>316.18</v>
      </c>
      <c r="T8" s="52">
        <f>HLOOKUP(T6,[1]Additionalities!T4:AN25,22,0)</f>
        <v>556.86</v>
      </c>
      <c r="U8" s="52">
        <f>HLOOKUP(U6,[1]Additionalities!U4:AO25,22,0)</f>
        <v>368.87</v>
      </c>
      <c r="V8" s="52">
        <f>HLOOKUP(V6,[1]Additionalities!V4:AP25,22,0)</f>
        <v>368.87</v>
      </c>
      <c r="W8" s="52">
        <f>HLOOKUP(W6,[1]Additionalities!W4:AQ25,22,0)</f>
        <v>211.90540000000001</v>
      </c>
      <c r="X8" s="72">
        <f t="shared" ref="X8:Z8" si="0">SUM(C8+F8+I8+L8+O8+R8+U8)</f>
        <v>1480.4</v>
      </c>
      <c r="Y8" s="72">
        <f t="shared" si="0"/>
        <v>1543.0100000000002</v>
      </c>
      <c r="Z8" s="73">
        <f t="shared" si="0"/>
        <v>1745.2654000000002</v>
      </c>
    </row>
    <row r="9" spans="1:26" s="139" customFormat="1" ht="25.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MP!B10</f>
        <v>#REF!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7"/>
      <c r="P10" s="158"/>
      <c r="Q10" s="158"/>
      <c r="R10" s="158"/>
      <c r="S10" s="158"/>
      <c r="T10" s="158"/>
      <c r="U10" s="158"/>
      <c r="V10" s="158"/>
    </row>
    <row r="11" spans="1:26" s="141" customFormat="1" ht="27" customHeight="1">
      <c r="A11" s="139"/>
      <c r="B11" s="155" t="e">
        <f>MP!B11</f>
        <v>#REF!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42"/>
    </row>
    <row r="12" spans="1:26" ht="18.75">
      <c r="A12" s="44"/>
      <c r="B12" s="155" t="e">
        <f>MP!B12</f>
        <v>#REF!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9"/>
      <c r="Q12" s="159"/>
      <c r="R12" s="159"/>
      <c r="S12" s="159"/>
      <c r="T12" s="159"/>
      <c r="U12" s="159"/>
      <c r="V12" s="159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3" activePane="bottomRight" state="frozen"/>
      <selection pane="bottomRight" activeCell="D19" sqref="D19"/>
      <pageMargins left="0.27559055118110237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27559055118110237" right="0.11811023622047245" top="0.74803149606299213" bottom="0.74803149606299213" header="0.31496062992125984" footer="0.31496062992125984"/>
  <pageSetup paperSize="9" scale="54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A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ColWidth="15.28515625" defaultRowHeight="15"/>
  <cols>
    <col min="1" max="1" width="6.28515625" style="1" customWidth="1"/>
    <col min="2" max="2" width="16" style="1" customWidth="1"/>
    <col min="3" max="3" width="10.42578125" style="1" customWidth="1"/>
    <col min="4" max="4" width="10.28515625" style="1" customWidth="1"/>
    <col min="5" max="5" width="8.7109375" style="1" customWidth="1"/>
    <col min="6" max="6" width="10.42578125" style="1" customWidth="1"/>
    <col min="7" max="7" width="10" style="1" customWidth="1"/>
    <col min="8" max="8" width="10.7109375" style="1" customWidth="1"/>
    <col min="9" max="9" width="10.42578125" style="1" customWidth="1"/>
    <col min="10" max="10" width="9.5703125" style="1" customWidth="1"/>
    <col min="11" max="11" width="10.28515625" style="1" customWidth="1"/>
    <col min="12" max="13" width="10.42578125" style="1" customWidth="1"/>
    <col min="14" max="14" width="9.85546875" style="1" customWidth="1"/>
    <col min="15" max="15" width="10.42578125" style="1" customWidth="1"/>
    <col min="16" max="16" width="9.85546875" style="1" customWidth="1"/>
    <col min="17" max="17" width="9.28515625" style="1" customWidth="1"/>
    <col min="18" max="18" width="12.140625" style="1" customWidth="1"/>
    <col min="19" max="19" width="11" style="1" customWidth="1"/>
    <col min="20" max="20" width="10.85546875" style="1" customWidth="1"/>
    <col min="21" max="21" width="10.42578125" style="1" customWidth="1"/>
    <col min="22" max="23" width="9.7109375" style="1" customWidth="1"/>
    <col min="24" max="24" width="10.42578125" style="1" customWidth="1"/>
    <col min="25" max="25" width="10.7109375" style="1" customWidth="1"/>
    <col min="26" max="26" width="10.28515625" style="1" customWidth="1"/>
    <col min="27" max="27" width="15.28515625" style="1" customWidth="1"/>
    <col min="28" max="16384" width="15.28515625" style="1"/>
  </cols>
  <sheetData>
    <row r="1" spans="1:27" s="74" customFormat="1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7" s="74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7" s="74" customFormat="1" ht="21">
      <c r="A3" s="241" t="s">
        <v>64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</row>
    <row r="4" spans="1:27" s="45" customFormat="1" ht="18" customHeight="1" thickBot="1">
      <c r="A4" s="237" t="s">
        <v>27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1:27" ht="23.25" customHeight="1">
      <c r="A5" s="218" t="s">
        <v>10</v>
      </c>
      <c r="B5" s="234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7" ht="20.25" customHeight="1">
      <c r="A6" s="219"/>
      <c r="B6" s="235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7" ht="32.25" customHeight="1">
      <c r="A7" s="12">
        <v>1</v>
      </c>
      <c r="B7" s="9" t="s">
        <v>17</v>
      </c>
      <c r="C7" s="52">
        <f>HLOOKUP(C6,[1]RCH!C4:W26,23,0)</f>
        <v>13.5754</v>
      </c>
      <c r="D7" s="52">
        <f>HLOOKUP(D6,[1]RCH!D4:X26,23,0)</f>
        <v>7.43</v>
      </c>
      <c r="E7" s="52">
        <f>HLOOKUP(E6,[1]RCH!E4:X26,23,0)</f>
        <v>1.29</v>
      </c>
      <c r="F7" s="52">
        <f>HLOOKUP(F6,[1]RCH!F4:X26,23,0)</f>
        <v>10.06</v>
      </c>
      <c r="G7" s="52">
        <f>HLOOKUP(G6,[1]RCH!G4:X26,23,0)</f>
        <v>4.32</v>
      </c>
      <c r="H7" s="52">
        <f>HLOOKUP(H6,[1]RCH!H4:Y26,23,0)</f>
        <v>4.62</v>
      </c>
      <c r="I7" s="52">
        <f>HLOOKUP(I6,[1]RCH!I4:Z26,23,0)</f>
        <v>13.64</v>
      </c>
      <c r="J7" s="52">
        <f>HLOOKUP(J6,[1]RCH!J4:AA26,23,0)</f>
        <v>14.25</v>
      </c>
      <c r="K7" s="52">
        <f>HLOOKUP(K6,[1]RCH!K4:AB26,23,0)</f>
        <v>7.4</v>
      </c>
      <c r="L7" s="52">
        <f>HLOOKUP(L6,[1]RCH!L4:AC26,23,0)</f>
        <v>20.6</v>
      </c>
      <c r="M7" s="52">
        <f>HLOOKUP(M6,[1]RCH!M4:AD26,23,0)</f>
        <v>15.66</v>
      </c>
      <c r="N7" s="52">
        <f>HLOOKUP(N6,[1]RCH!N4:AE26,23,0)</f>
        <v>14.92</v>
      </c>
      <c r="O7" s="52">
        <f>HLOOKUP(O6,[1]RCH!O4:AF26,23,0)</f>
        <v>28.16</v>
      </c>
      <c r="P7" s="52">
        <f>HLOOKUP(P6,[1]RCH!P4:AG26,23,0)</f>
        <v>28.159999999999997</v>
      </c>
      <c r="Q7" s="52">
        <f>HLOOKUP(Q6,[1]RCH!Q4:AH26,23,0)</f>
        <v>8.3699999999999992</v>
      </c>
      <c r="R7" s="52">
        <f>HLOOKUP(R6,[1]RCH!R4:AI26,23,0)</f>
        <v>26.44</v>
      </c>
      <c r="S7" s="52">
        <f>HLOOKUP(S6,[1]RCH!S4:AJ26,23,0)</f>
        <v>0</v>
      </c>
      <c r="T7" s="52">
        <f>HLOOKUP(T6,[1]RCH!T4:AK26,23,0)</f>
        <v>15.86</v>
      </c>
      <c r="U7" s="52">
        <f>HLOOKUP(U6,[1]RCH!U4:AL26,23,0)</f>
        <v>25.86</v>
      </c>
      <c r="V7" s="52">
        <f>HLOOKUP(V6,[1]RCH!V4:AM26,23,0)</f>
        <v>12</v>
      </c>
      <c r="W7" s="52">
        <f>HLOOKUP(W6,[1]RCH!W4:AN26,23,0)</f>
        <v>12.843878700000003</v>
      </c>
      <c r="X7" s="71">
        <f>SUM(C7+F7+I7+L7+O7+R7+U7)</f>
        <v>138.33539999999999</v>
      </c>
      <c r="Y7" s="71">
        <f>SUM(D7+G7+J7+M7+P7+S7+V7)</f>
        <v>81.819999999999993</v>
      </c>
      <c r="Z7" s="121">
        <f>SUM(E7+H7+K7+N7+Q7+T7+W7)</f>
        <v>65.303878699999999</v>
      </c>
    </row>
    <row r="8" spans="1:27" ht="35.25" customHeight="1" thickBot="1">
      <c r="A8" s="12">
        <v>2</v>
      </c>
      <c r="B8" s="9" t="s">
        <v>18</v>
      </c>
      <c r="C8" s="52">
        <f>HLOOKUP(C6,[1]Additionalities!C4:W26,23,0)</f>
        <v>0</v>
      </c>
      <c r="D8" s="52">
        <f>HLOOKUP(D6,[1]Additionalities!D4:X26,23,0)</f>
        <v>7.52</v>
      </c>
      <c r="E8" s="52">
        <f>HLOOKUP(E6,[1]Additionalities!E4:Y26,23,0)</f>
        <v>0</v>
      </c>
      <c r="F8" s="52">
        <f>HLOOKUP(F6,[1]Additionalities!F4:Z26,23,0)</f>
        <v>25.15</v>
      </c>
      <c r="G8" s="52">
        <f>HLOOKUP(G6,[1]Additionalities!G4:AA26,23,0)</f>
        <v>20.483920000000001</v>
      </c>
      <c r="H8" s="52">
        <f>HLOOKUP(H6,[1]Additionalities!H4:AB26,23,0)</f>
        <v>0.82</v>
      </c>
      <c r="I8" s="52">
        <f>HLOOKUP(I6,[1]Additionalities!I4:AC26,23,0)</f>
        <v>28.83</v>
      </c>
      <c r="J8" s="52">
        <f>HLOOKUP(J6,[1]Additionalities!J4:AD26,23,0)</f>
        <v>14.92</v>
      </c>
      <c r="K8" s="52">
        <f>HLOOKUP(K6,[1]Additionalities!K4:AE26,23,0)</f>
        <v>14.3</v>
      </c>
      <c r="L8" s="52">
        <f>HLOOKUP(L6,[1]Additionalities!L4:AF26,23,0)</f>
        <v>20.74</v>
      </c>
      <c r="M8" s="52">
        <f>HLOOKUP(M6,[1]Additionalities!M4:AG26,23,0)</f>
        <v>19.059999999999999</v>
      </c>
      <c r="N8" s="52">
        <f>HLOOKUP(N6,[1]Additionalities!N4:AH26,23,0)</f>
        <v>26.4</v>
      </c>
      <c r="O8" s="52">
        <f>HLOOKUP(O6,[1]Additionalities!O4:AI26,23,0)</f>
        <v>32.549999999999997</v>
      </c>
      <c r="P8" s="52">
        <f>HLOOKUP(P6,[1]Additionalities!P4:AJ26,23,0)</f>
        <v>32.549999999999997</v>
      </c>
      <c r="Q8" s="52">
        <f>HLOOKUP(Q6,[1]Additionalities!Q4:AK26,23,0)</f>
        <v>34.08</v>
      </c>
      <c r="R8" s="52">
        <f>HLOOKUP(R6,[1]Additionalities!R4:AL26,23,0)</f>
        <v>42.36</v>
      </c>
      <c r="S8" s="52">
        <f>HLOOKUP(S6,[1]Additionalities!S4:AM26,23,0)</f>
        <v>42.36</v>
      </c>
      <c r="T8" s="52">
        <f>HLOOKUP(T6,[1]Additionalities!T4:AN26,23,0)</f>
        <v>23.84</v>
      </c>
      <c r="U8" s="52">
        <f>HLOOKUP(U6,[1]Additionalities!U4:AO26,23,0)</f>
        <v>30.53</v>
      </c>
      <c r="V8" s="52">
        <f>HLOOKUP(V6,[1]Additionalities!V4:AP26,23,0)</f>
        <v>18.75</v>
      </c>
      <c r="W8" s="52">
        <f>HLOOKUP(W6,[1]Additionalities!W4:AQ26,23,0)</f>
        <v>18.549700000000001</v>
      </c>
      <c r="X8" s="71">
        <f t="shared" ref="X8" si="0">SUM(C8+F8+I8+L8+O8+R8+U8)</f>
        <v>180.16</v>
      </c>
      <c r="Y8" s="71">
        <f t="shared" ref="Y8" si="1">SUM(D8+G8+J8+M8+P8+S8+V8)</f>
        <v>155.64391999999998</v>
      </c>
      <c r="Z8" s="121">
        <f t="shared" ref="Z8" si="2">SUM(E8+H8+K8+N8+Q8+T8+W8)</f>
        <v>117.9897</v>
      </c>
      <c r="AA8" s="3"/>
    </row>
    <row r="9" spans="1:27" s="139" customFormat="1" ht="24.75" customHeight="1">
      <c r="A9" s="163" t="s">
        <v>29</v>
      </c>
      <c r="B9" s="163"/>
      <c r="C9" s="156"/>
      <c r="D9" s="156"/>
      <c r="E9" s="156"/>
      <c r="F9" s="156"/>
      <c r="G9" s="156"/>
      <c r="H9" s="156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7" s="139" customFormat="1" ht="18.75" customHeight="1">
      <c r="A10" s="166"/>
      <c r="B10" s="164" t="e">
        <f>MH!B10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7" s="141" customFormat="1" ht="18.75" customHeight="1">
      <c r="A11" s="166"/>
      <c r="B11" s="164" t="e">
        <f>MH!B11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7" ht="18.75" customHeight="1">
      <c r="A12" s="165"/>
      <c r="B12" s="164" t="e">
        <f>MH!B12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4" activePane="bottomRight" state="frozen"/>
      <selection pane="bottomRight" activeCell="D19" sqref="D19"/>
      <pageMargins left="0.31496062992125984" right="3.937007874015748E-2" top="0.55118110236220474" bottom="0.35433070866141736" header="0.31496062992125984" footer="0.31496062992125984"/>
      <pageSetup paperSize="9" scale="62" orientation="landscape" r:id="rId1"/>
    </customSheetView>
  </customSheetViews>
  <mergeCells count="14">
    <mergeCell ref="U5:W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X5:Z5"/>
  </mergeCells>
  <printOptions horizontalCentered="1"/>
  <pageMargins left="0.31496062992125984" right="3.937007874015748E-2" top="0.55118110236220474" bottom="0.35433070866141736" header="0.31496062992125984" footer="0.31496062992125984"/>
  <pageSetup paperSize="9" scale="53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O10" sqref="O10"/>
    </sheetView>
  </sheetViews>
  <sheetFormatPr defaultRowHeight="15"/>
  <cols>
    <col min="1" max="1" width="7.28515625" style="100" customWidth="1"/>
    <col min="2" max="2" width="14.7109375" style="99" customWidth="1"/>
    <col min="3" max="3" width="10.85546875" style="43" bestFit="1" customWidth="1"/>
    <col min="4" max="4" width="8.5703125" style="43" customWidth="1"/>
    <col min="5" max="5" width="6.85546875" style="43" customWidth="1"/>
    <col min="6" max="6" width="10.85546875" style="43" bestFit="1" customWidth="1"/>
    <col min="7" max="7" width="8.5703125" style="43" customWidth="1"/>
    <col min="8" max="8" width="7" style="43" bestFit="1" customWidth="1"/>
    <col min="9" max="9" width="10.85546875" style="43" bestFit="1" customWidth="1"/>
    <col min="10" max="10" width="8.5703125" style="43" customWidth="1"/>
    <col min="11" max="11" width="7.7109375" style="43" customWidth="1"/>
    <col min="12" max="12" width="10.85546875" style="43" bestFit="1" customWidth="1"/>
    <col min="13" max="13" width="8" style="43" customWidth="1"/>
    <col min="14" max="14" width="8.5703125" style="43" customWidth="1"/>
    <col min="15" max="15" width="10.85546875" style="43" bestFit="1" customWidth="1"/>
    <col min="16" max="16" width="8" style="43" customWidth="1"/>
    <col min="17" max="17" width="8.28515625" style="43" bestFit="1" customWidth="1"/>
    <col min="18" max="18" width="10.85546875" style="43" bestFit="1" customWidth="1"/>
    <col min="19" max="19" width="8" style="43" customWidth="1"/>
    <col min="20" max="20" width="9.7109375" style="43" bestFit="1" customWidth="1"/>
    <col min="21" max="21" width="10.85546875" style="43" customWidth="1"/>
    <col min="22" max="22" width="8" style="43" customWidth="1"/>
    <col min="23" max="23" width="6.5703125" style="43" customWidth="1"/>
    <col min="24" max="24" width="10.85546875" style="43" customWidth="1"/>
    <col min="25" max="25" width="8.5703125" style="43" customWidth="1"/>
    <col min="26" max="26" width="8.28515625" style="43" bestFit="1" customWidth="1"/>
    <col min="27" max="16384" width="9.140625" style="43"/>
  </cols>
  <sheetData>
    <row r="1" spans="1:26" s="74" customFormat="1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74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s="74" customFormat="1" ht="21">
      <c r="A3" s="216" t="s">
        <v>55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21" customHeight="1" thickBot="1">
      <c r="A4" s="233" t="s">
        <v>27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26" s="19" customFormat="1" ht="27" customHeight="1">
      <c r="A5" s="242" t="s">
        <v>10</v>
      </c>
      <c r="B5" s="244" t="s">
        <v>11</v>
      </c>
      <c r="C5" s="169" t="s">
        <v>3</v>
      </c>
      <c r="D5" s="170"/>
      <c r="E5" s="179"/>
      <c r="F5" s="169" t="s">
        <v>4</v>
      </c>
      <c r="G5" s="170"/>
      <c r="H5" s="179"/>
      <c r="I5" s="169" t="s">
        <v>5</v>
      </c>
      <c r="J5" s="170"/>
      <c r="K5" s="179"/>
      <c r="L5" s="169" t="s">
        <v>6</v>
      </c>
      <c r="M5" s="170"/>
      <c r="N5" s="179"/>
      <c r="O5" s="169" t="s">
        <v>7</v>
      </c>
      <c r="P5" s="170"/>
      <c r="Q5" s="179"/>
      <c r="R5" s="169" t="s">
        <v>8</v>
      </c>
      <c r="S5" s="170"/>
      <c r="T5" s="179"/>
      <c r="U5" s="169" t="s">
        <v>26</v>
      </c>
      <c r="V5" s="170"/>
      <c r="W5" s="179"/>
      <c r="X5" s="169" t="s">
        <v>9</v>
      </c>
      <c r="Y5" s="170"/>
      <c r="Z5" s="171"/>
    </row>
    <row r="6" spans="1:26" s="19" customFormat="1" ht="33.75" customHeight="1">
      <c r="A6" s="243"/>
      <c r="B6" s="245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36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35" t="s">
        <v>13</v>
      </c>
      <c r="Z6" s="70" t="s">
        <v>14</v>
      </c>
    </row>
    <row r="7" spans="1:26" s="98" customFormat="1" ht="48.75" customHeight="1">
      <c r="A7" s="12">
        <v>1</v>
      </c>
      <c r="B7" s="13" t="s">
        <v>17</v>
      </c>
      <c r="C7" s="52">
        <f>HLOOKUP(C6,[1]RCH!C4:W27,24,0)</f>
        <v>10.011200000000001</v>
      </c>
      <c r="D7" s="52">
        <f>HLOOKUP(D6,[1]RCH!D4:X27,24,0)</f>
        <v>4.5</v>
      </c>
      <c r="E7" s="52">
        <f>HLOOKUP(E6,[1]RCH!E4:X27,24,0)</f>
        <v>0.57999999999999996</v>
      </c>
      <c r="F7" s="52">
        <f>HLOOKUP(F6,[1]RCH!F4:X27,24,0)</f>
        <v>10.02</v>
      </c>
      <c r="G7" s="52">
        <f>HLOOKUP(G6,[1]RCH!G4:X27,24,0)</f>
        <v>6.12</v>
      </c>
      <c r="H7" s="52">
        <f>HLOOKUP(H6,[1]RCH!H4:Y27,24,0)</f>
        <v>3.58</v>
      </c>
      <c r="I7" s="52">
        <f>HLOOKUP(I6,[1]RCH!I4:Z27,24,0)</f>
        <v>12.97</v>
      </c>
      <c r="J7" s="52">
        <f>HLOOKUP(J6,[1]RCH!J4:AA27,24,0)</f>
        <v>9.9600000000000009</v>
      </c>
      <c r="K7" s="52">
        <f>HLOOKUP(K6,[1]RCH!K4:AB27,24,0)</f>
        <v>4.07</v>
      </c>
      <c r="L7" s="52">
        <f>HLOOKUP(L6,[1]RCH!L4:AC27,24,0)</f>
        <v>19.93</v>
      </c>
      <c r="M7" s="52">
        <f>HLOOKUP(M6,[1]RCH!M4:AD27,24,0)</f>
        <v>12.64</v>
      </c>
      <c r="N7" s="52">
        <f>HLOOKUP(N6,[1]RCH!N4:AE27,24,0)</f>
        <v>6.08</v>
      </c>
      <c r="O7" s="52">
        <f>HLOOKUP(O6,[1]RCH!O4:AF27,24,0)</f>
        <v>27.23</v>
      </c>
      <c r="P7" s="52">
        <f>HLOOKUP(P6,[1]RCH!P4:AG27,24,0)</f>
        <v>23.48</v>
      </c>
      <c r="Q7" s="52">
        <f>HLOOKUP(Q6,[1]RCH!Q4:AH27,24,0)</f>
        <v>6.64</v>
      </c>
      <c r="R7" s="52">
        <f>HLOOKUP(R6,[1]RCH!R4:AI27,24,0)</f>
        <v>25.58</v>
      </c>
      <c r="S7" s="52">
        <f>HLOOKUP(S6,[1]RCH!S4:AJ27,24,0)</f>
        <v>0</v>
      </c>
      <c r="T7" s="52">
        <f>HLOOKUP(T6,[1]RCH!T4:AK27,24,0)</f>
        <v>11.12</v>
      </c>
      <c r="U7" s="52">
        <f>HLOOKUP(U6,[1]RCH!U4:AL27,24,0)</f>
        <v>27.71</v>
      </c>
      <c r="V7" s="52">
        <f>HLOOKUP(V6,[1]RCH!V4:AM27,24,0)</f>
        <v>0</v>
      </c>
      <c r="W7" s="52">
        <f>HLOOKUP(W6,[1]RCH!W4:AN27,24,0)</f>
        <v>11.326513</v>
      </c>
      <c r="X7" s="117">
        <f>SUM(C7+F7+I7+L7+O7+R7+U7)</f>
        <v>133.4512</v>
      </c>
      <c r="Y7" s="134">
        <f>SUM(D7+G7+J7+M7+P7+S7+V7)</f>
        <v>56.7</v>
      </c>
      <c r="Z7" s="122">
        <f>SUM(E7+H7+K7+N7+Q7+T7+W7)</f>
        <v>43.396512999999999</v>
      </c>
    </row>
    <row r="8" spans="1:26" s="98" customFormat="1" ht="39" customHeight="1">
      <c r="A8" s="12">
        <v>2</v>
      </c>
      <c r="B8" s="13" t="s">
        <v>18</v>
      </c>
      <c r="C8" s="52">
        <f>HLOOKUP(C6,[1]Additionalities!C4:W27,24,0)</f>
        <v>0</v>
      </c>
      <c r="D8" s="52">
        <f>HLOOKUP(D6,[1]Additionalities!D4:X27,24,0)</f>
        <v>7.2210000000000001</v>
      </c>
      <c r="E8" s="52">
        <f>HLOOKUP(E6,[1]Additionalities!E4:Y27,24,0)</f>
        <v>0.02</v>
      </c>
      <c r="F8" s="52">
        <f>HLOOKUP(F6,[1]Additionalities!F4:Z27,24,0)</f>
        <v>24.33</v>
      </c>
      <c r="G8" s="52">
        <f>HLOOKUP(G6,[1]Additionalities!G4:AA27,24,0)</f>
        <v>19.512</v>
      </c>
      <c r="H8" s="52">
        <f>HLOOKUP(H6,[1]Additionalities!H4:AB27,24,0)</f>
        <v>2.54</v>
      </c>
      <c r="I8" s="52">
        <f>HLOOKUP(I6,[1]Additionalities!I4:AC27,24,0)</f>
        <v>27.88</v>
      </c>
      <c r="J8" s="52">
        <f>HLOOKUP(J6,[1]Additionalities!J4:AD27,24,0)</f>
        <v>23.22</v>
      </c>
      <c r="K8" s="52">
        <f>HLOOKUP(K6,[1]Additionalities!K4:AE27,24,0)</f>
        <v>10.82</v>
      </c>
      <c r="L8" s="52">
        <f>HLOOKUP(L6,[1]Additionalities!L4:AF27,24,0)</f>
        <v>20.059999999999999</v>
      </c>
      <c r="M8" s="52">
        <f>HLOOKUP(M6,[1]Additionalities!M4:AG27,24,0)</f>
        <v>20.059999999999999</v>
      </c>
      <c r="N8" s="52">
        <f>HLOOKUP(N6,[1]Additionalities!N4:AH27,24,0)</f>
        <v>27.42</v>
      </c>
      <c r="O8" s="52">
        <f>HLOOKUP(O6,[1]Additionalities!O4:AI27,24,0)</f>
        <v>31.48</v>
      </c>
      <c r="P8" s="52">
        <f>HLOOKUP(P6,[1]Additionalities!P4:AJ27,24,0)</f>
        <v>31.479999999999997</v>
      </c>
      <c r="Q8" s="52">
        <f>HLOOKUP(Q6,[1]Additionalities!Q4:AK27,24,0)</f>
        <v>40.74</v>
      </c>
      <c r="R8" s="52">
        <f>HLOOKUP(R6,[1]Additionalities!R4:AL27,24,0)</f>
        <v>36.299999999999997</v>
      </c>
      <c r="S8" s="52">
        <f>HLOOKUP(S6,[1]Additionalities!S4:AM27,24,0)</f>
        <v>36.299999999999997</v>
      </c>
      <c r="T8" s="52">
        <f>HLOOKUP(T6,[1]Additionalities!T4:AN27,24,0)</f>
        <v>44.23</v>
      </c>
      <c r="U8" s="52">
        <f>HLOOKUP(U6,[1]Additionalities!U4:AO27,24,0)</f>
        <v>32.71</v>
      </c>
      <c r="V8" s="52">
        <f>HLOOKUP(V6,[1]Additionalities!V4:AP27,24,0)</f>
        <v>16</v>
      </c>
      <c r="W8" s="52">
        <f>HLOOKUP(W6,[1]Additionalities!W4:AQ27,24,0)</f>
        <v>33.301900000000003</v>
      </c>
      <c r="X8" s="117">
        <f t="shared" ref="X8" si="0">SUM(C8+F8+I8+L8+O8+R8+U8)</f>
        <v>172.76000000000002</v>
      </c>
      <c r="Y8" s="134">
        <f t="shared" ref="Y8" si="1">SUM(D8+G8+J8+M8+P8+S8+V8)</f>
        <v>153.79300000000001</v>
      </c>
      <c r="Z8" s="122">
        <f t="shared" ref="Z8" si="2">SUM(E8+H8+K8+N8+Q8+T8+W8)</f>
        <v>159.07190000000003</v>
      </c>
    </row>
    <row r="9" spans="1:26" s="139" customFormat="1" ht="27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7" customHeight="1">
      <c r="B10" s="155" t="e">
        <f>MN!B10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MN!B11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MN!B12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4" spans="1:26">
      <c r="L14" s="20"/>
    </row>
    <row r="15" spans="1:26">
      <c r="K15" s="20"/>
    </row>
    <row r="16" spans="1:26">
      <c r="K16" s="2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7" activePane="bottomRight" state="frozen"/>
      <selection pane="bottomRight" activeCell="D19" sqref="D19"/>
      <pageMargins left="0.23622047244094491" right="0.19685039370078741" top="0.39370078740157483" bottom="0.19685039370078741" header="0.31496062992125984" footer="0.31496062992125984"/>
      <pageSetup paperSize="9" scale="61" orientation="landscape" r:id="rId1"/>
    </customSheetView>
  </customSheetViews>
  <mergeCells count="15">
    <mergeCell ref="A9:H9"/>
    <mergeCell ref="A1:Z1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A2:Z2"/>
    <mergeCell ref="A3:Z3"/>
    <mergeCell ref="X5:Z5"/>
  </mergeCells>
  <pageMargins left="0.23622047244094491" right="0.19685039370078741" top="0.39370078740157483" bottom="0.19685039370078741" header="0.31496062992125984" footer="0.31496062992125984"/>
  <pageSetup paperSize="9" scale="6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6.5"/>
  <cols>
    <col min="1" max="1" width="6.5703125" style="8" customWidth="1"/>
    <col min="2" max="2" width="18.5703125" style="67" customWidth="1"/>
    <col min="3" max="3" width="10.5703125" style="8" bestFit="1" customWidth="1"/>
    <col min="4" max="5" width="9.140625" style="8"/>
    <col min="6" max="6" width="10.5703125" style="8" bestFit="1" customWidth="1"/>
    <col min="7" max="8" width="9.140625" style="8"/>
    <col min="9" max="9" width="10.5703125" style="8" bestFit="1" customWidth="1"/>
    <col min="10" max="11" width="9.140625" style="8"/>
    <col min="12" max="12" width="10" style="8" customWidth="1"/>
    <col min="13" max="14" width="9.140625" style="8"/>
    <col min="15" max="15" width="10.28515625" style="8" customWidth="1"/>
    <col min="16" max="17" width="9.140625" style="8"/>
    <col min="18" max="18" width="10.7109375" style="8" customWidth="1"/>
    <col min="19" max="20" width="9.140625" style="8"/>
    <col min="21" max="21" width="10" style="8" customWidth="1"/>
    <col min="22" max="23" width="9.140625" style="8"/>
    <col min="24" max="24" width="10.28515625" style="8" customWidth="1"/>
    <col min="25" max="16384" width="9.140625" style="8"/>
  </cols>
  <sheetData>
    <row r="1" spans="1:26" s="68" customFormat="1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68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s="68" customFormat="1" ht="21">
      <c r="A3" s="216" t="s">
        <v>47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68" customFormat="1" ht="21" customHeight="1" thickBot="1">
      <c r="A4" s="237" t="s">
        <v>21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1:26" ht="24.75" customHeight="1">
      <c r="A5" s="242" t="s">
        <v>10</v>
      </c>
      <c r="B5" s="246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6" ht="31.5">
      <c r="A6" s="243"/>
      <c r="B6" s="247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ht="39" customHeight="1">
      <c r="A7" s="55">
        <v>1</v>
      </c>
      <c r="B7" s="57" t="s">
        <v>17</v>
      </c>
      <c r="C7" s="52">
        <f>HLOOKUP(C6,[1]RCH!C4:W28,25,0)</f>
        <v>14.620699999999999</v>
      </c>
      <c r="D7" s="52">
        <f>HLOOKUP(D6,[1]RCH!D4:X28,25,0)</f>
        <v>11.82</v>
      </c>
      <c r="E7" s="52">
        <f>HLOOKUP(E6,[1]RCH!E4:X28,25,0)</f>
        <v>3.65</v>
      </c>
      <c r="F7" s="52">
        <f>HLOOKUP(F6,[1]RCH!F4:X28,25,0)</f>
        <v>3.9</v>
      </c>
      <c r="G7" s="52">
        <f>HLOOKUP(G6,[1]RCH!G4:X28,25,0)</f>
        <v>1.44</v>
      </c>
      <c r="H7" s="52">
        <f>HLOOKUP(H6,[1]RCH!H4:Y28,25,0)</f>
        <v>8.43</v>
      </c>
      <c r="I7" s="52">
        <f>HLOOKUP(I6,[1]RCH!I4:Z28,25,0)</f>
        <v>6.86</v>
      </c>
      <c r="J7" s="52">
        <f>HLOOKUP(J6,[1]RCH!J4:AA28,25,0)</f>
        <v>7.53</v>
      </c>
      <c r="K7" s="52">
        <f>HLOOKUP(K6,[1]RCH!K4:AB28,25,0)</f>
        <v>6.57</v>
      </c>
      <c r="L7" s="52">
        <f>HLOOKUP(L6,[1]RCH!L4:AC28,25,0)</f>
        <v>7.77</v>
      </c>
      <c r="M7" s="52">
        <f>HLOOKUP(M6,[1]RCH!M4:AD28,25,0)</f>
        <v>7.77</v>
      </c>
      <c r="N7" s="52">
        <f>HLOOKUP(N6,[1]RCH!N4:AE28,25,0)</f>
        <v>8.6199999999999992</v>
      </c>
      <c r="O7" s="52">
        <f>HLOOKUP(O6,[1]RCH!O4:AF28,25,0)</f>
        <v>10.62</v>
      </c>
      <c r="P7" s="52">
        <f>HLOOKUP(P6,[1]RCH!P4:AG28,25,0)</f>
        <v>10.430000000000001</v>
      </c>
      <c r="Q7" s="52">
        <f>HLOOKUP(Q6,[1]RCH!Q4:AH28,25,0)</f>
        <v>8.7200000000000006</v>
      </c>
      <c r="R7" s="52">
        <f>HLOOKUP(R6,[1]RCH!R4:AI28,25,0)</f>
        <v>9.9700000000000006</v>
      </c>
      <c r="S7" s="52">
        <f>HLOOKUP(S6,[1]RCH!S4:AJ28,25,0)</f>
        <v>16.04</v>
      </c>
      <c r="T7" s="52">
        <f>HLOOKUP(T6,[1]RCH!T4:AK28,25,0)</f>
        <v>12.48</v>
      </c>
      <c r="U7" s="52">
        <f>HLOOKUP(U6,[1]RCH!U4:AL28,25,0)</f>
        <v>10.62</v>
      </c>
      <c r="V7" s="52">
        <f>HLOOKUP(V6,[1]RCH!V4:AM28,25,0)</f>
        <v>9.23</v>
      </c>
      <c r="W7" s="52">
        <f>HLOOKUP(W6,[1]RCH!W4:AN28,25,0)</f>
        <v>9.4530000000000012</v>
      </c>
      <c r="X7" s="71">
        <f>C7+F7+I7+L7+O7+R7+U7</f>
        <v>64.360699999999994</v>
      </c>
      <c r="Y7" s="71">
        <f>D7+G7+J7+M7+P7+S7+V7</f>
        <v>64.260000000000005</v>
      </c>
      <c r="Z7" s="121">
        <f>E7+H7+K7+N7+Q7+T7+W7</f>
        <v>57.923000000000002</v>
      </c>
    </row>
    <row r="8" spans="1:26" ht="39" customHeight="1">
      <c r="A8" s="55">
        <v>2</v>
      </c>
      <c r="B8" s="57" t="s">
        <v>18</v>
      </c>
      <c r="C8" s="52">
        <f>HLOOKUP(C6,[1]Additionalities!C4:W28,25,0)</f>
        <v>0</v>
      </c>
      <c r="D8" s="52">
        <f>HLOOKUP(D6,[1]Additionalities!D4:X28,25,0)</f>
        <v>6.0060000000000002</v>
      </c>
      <c r="E8" s="52">
        <f>HLOOKUP(E6,[1]Additionalities!E4:Y28,25,0)</f>
        <v>0.17</v>
      </c>
      <c r="F8" s="52">
        <f>HLOOKUP(F6,[1]Additionalities!F4:Z28,25,0)</f>
        <v>9.48</v>
      </c>
      <c r="G8" s="52">
        <f>HLOOKUP(G6,[1]Additionalities!G4:AA28,25,0)</f>
        <v>32.428400000000003</v>
      </c>
      <c r="H8" s="52">
        <f>HLOOKUP(H6,[1]Additionalities!H4:AB28,25,0)</f>
        <v>3.91</v>
      </c>
      <c r="I8" s="52">
        <f>HLOOKUP(I6,[1]Additionalities!I4:AC28,25,0)</f>
        <v>10.88</v>
      </c>
      <c r="J8" s="52">
        <f>HLOOKUP(J6,[1]Additionalities!J4:AD28,25,0)</f>
        <v>8.9499999999999993</v>
      </c>
      <c r="K8" s="52">
        <f>HLOOKUP(K6,[1]Additionalities!K4:AE28,25,0)</f>
        <v>28.48</v>
      </c>
      <c r="L8" s="52">
        <f>HLOOKUP(L6,[1]Additionalities!L4:AF28,25,0)</f>
        <v>7.82</v>
      </c>
      <c r="M8" s="52">
        <f>HLOOKUP(M6,[1]Additionalities!M4:AG28,25,0)</f>
        <v>7.82</v>
      </c>
      <c r="N8" s="52">
        <f>HLOOKUP(N6,[1]Additionalities!N4:AH28,25,0)</f>
        <v>24.43</v>
      </c>
      <c r="O8" s="52">
        <f>HLOOKUP(O6,[1]Additionalities!O4:AI28,25,0)</f>
        <v>12.27</v>
      </c>
      <c r="P8" s="52">
        <f>HLOOKUP(P6,[1]Additionalities!P4:AJ28,25,0)</f>
        <v>12.27</v>
      </c>
      <c r="Q8" s="52">
        <f>HLOOKUP(Q6,[1]Additionalities!Q4:AK28,25,0)</f>
        <v>22.9</v>
      </c>
      <c r="R8" s="52">
        <f>HLOOKUP(R6,[1]Additionalities!R4:AL28,25,0)</f>
        <v>21.07</v>
      </c>
      <c r="S8" s="52">
        <f>HLOOKUP(S6,[1]Additionalities!S4:AM28,25,0)</f>
        <v>21.07</v>
      </c>
      <c r="T8" s="52">
        <f>HLOOKUP(T6,[1]Additionalities!T4:AN28,25,0)</f>
        <v>30.21</v>
      </c>
      <c r="U8" s="52">
        <f>HLOOKUP(U6,[1]Additionalities!U4:AO28,25,0)</f>
        <v>12.54</v>
      </c>
      <c r="V8" s="52">
        <f>HLOOKUP(V6,[1]Additionalities!V4:AP28,25,0)</f>
        <v>12.54</v>
      </c>
      <c r="W8" s="52">
        <f>HLOOKUP(W6,[1]Additionalities!W4:AQ28,25,0)</f>
        <v>13.174799999999999</v>
      </c>
      <c r="X8" s="71">
        <f t="shared" ref="X8:Z8" si="0">C8+F8+I8+L8+O8+R8+U8</f>
        <v>74.06</v>
      </c>
      <c r="Y8" s="71">
        <f t="shared" si="0"/>
        <v>101.08439999999999</v>
      </c>
      <c r="Z8" s="121">
        <f t="shared" si="0"/>
        <v>123.2748</v>
      </c>
    </row>
    <row r="9" spans="1:26" s="139" customFormat="1" ht="24.7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MG!B10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4.75" customHeight="1">
      <c r="A11" s="139"/>
      <c r="B11" s="155" t="e">
        <f>MG!B11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MG!B12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3" activePane="bottomRight" state="frozen"/>
      <selection pane="bottomRight" activeCell="D19" sqref="D19"/>
      <pageMargins left="0.27559055118110237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27559055118110237" right="0.11811023622047245" top="0.74803149606299213" bottom="0.74803149606299213" header="0.31496062992125984" footer="0.31496062992125984"/>
  <pageSetup paperSize="9" scale="55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Z12"/>
  <sheetViews>
    <sheetView workbookViewId="0">
      <pane xSplit="2" ySplit="6" topLeftCell="C8" activePane="bottomRight" state="frozen"/>
      <selection pane="topRight" activeCell="C1" sqref="C1"/>
      <selection pane="bottomLeft" activeCell="A5" sqref="A5"/>
      <selection pane="bottomRight" activeCell="A9" sqref="A9:XFD19"/>
    </sheetView>
  </sheetViews>
  <sheetFormatPr defaultRowHeight="15"/>
  <cols>
    <col min="1" max="1" width="7.5703125" style="1" customWidth="1"/>
    <col min="2" max="2" width="14.5703125" style="63" customWidth="1"/>
    <col min="3" max="3" width="10.5703125" style="1" bestFit="1" customWidth="1"/>
    <col min="4" max="5" width="9.140625" style="1"/>
    <col min="6" max="6" width="10.5703125" style="1" customWidth="1"/>
    <col min="7" max="8" width="9.140625" style="1"/>
    <col min="9" max="9" width="10.5703125" style="1" bestFit="1" customWidth="1"/>
    <col min="10" max="11" width="9.140625" style="1"/>
    <col min="12" max="12" width="11.42578125" style="1" customWidth="1"/>
    <col min="13" max="13" width="9.140625" style="1"/>
    <col min="14" max="14" width="7.7109375" style="1" customWidth="1"/>
    <col min="15" max="15" width="10.5703125" style="1" bestFit="1" customWidth="1"/>
    <col min="16" max="17" width="9.140625" style="1"/>
    <col min="18" max="18" width="10.85546875" style="1" customWidth="1"/>
    <col min="19" max="20" width="9.140625" style="1"/>
    <col min="21" max="21" width="10.5703125" style="1" bestFit="1" customWidth="1"/>
    <col min="22" max="23" width="9.140625" style="1"/>
    <col min="24" max="24" width="10.5703125" style="1" bestFit="1" customWidth="1"/>
    <col min="25" max="16384" width="9.140625" style="1"/>
  </cols>
  <sheetData>
    <row r="1" spans="1:26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21">
      <c r="A3" s="216" t="s">
        <v>48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21" customHeight="1" thickBot="1">
      <c r="A4" s="237" t="s">
        <v>27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1:26" s="69" customFormat="1" ht="25.5" customHeight="1">
      <c r="A5" s="242" t="s">
        <v>10</v>
      </c>
      <c r="B5" s="246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6" s="69" customFormat="1" ht="31.5">
      <c r="A6" s="243"/>
      <c r="B6" s="247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54" customFormat="1" ht="47.25" customHeight="1">
      <c r="A7" s="12">
        <v>1</v>
      </c>
      <c r="B7" s="9" t="s">
        <v>17</v>
      </c>
      <c r="C7" s="52">
        <f>HLOOKUP(C6,[1]RCH!C4:W29,26,0)</f>
        <v>8.6971000000000007</v>
      </c>
      <c r="D7" s="52">
        <f>HLOOKUP(D6,[1]RCH!D4:X29,26,0)</f>
        <v>6.61</v>
      </c>
      <c r="E7" s="52">
        <f>HLOOKUP(E6,[1]RCH!E4:X29,26,0)</f>
        <v>1.66</v>
      </c>
      <c r="F7" s="52">
        <f>HLOOKUP(F6,[1]RCH!F4:X29,26,0)</f>
        <v>8.39</v>
      </c>
      <c r="G7" s="52">
        <f>HLOOKUP(G6,[1]RCH!G4:X29,26,0)</f>
        <v>3.73</v>
      </c>
      <c r="H7" s="52">
        <f>HLOOKUP(H6,[1]RCH!H4:Y29,26,0)</f>
        <v>5.0599999999999996</v>
      </c>
      <c r="I7" s="52">
        <f>HLOOKUP(I6,[1]RCH!I4:Z29,26,0)</f>
        <v>11.28</v>
      </c>
      <c r="J7" s="52">
        <f>HLOOKUP(J6,[1]RCH!J4:AA29,26,0)</f>
        <v>7.87</v>
      </c>
      <c r="K7" s="52">
        <f>HLOOKUP(K6,[1]RCH!K4:AB29,26,0)</f>
        <v>4.16</v>
      </c>
      <c r="L7" s="52">
        <f>HLOOKUP(L6,[1]RCH!L4:AC29,26,0)</f>
        <v>17.22</v>
      </c>
      <c r="M7" s="52">
        <f>HLOOKUP(M6,[1]RCH!M4:AD29,26,0)</f>
        <v>17.22</v>
      </c>
      <c r="N7" s="52">
        <f>HLOOKUP(N6,[1]RCH!N4:AE29,26,0)</f>
        <v>10.99</v>
      </c>
      <c r="O7" s="52">
        <f>HLOOKUP(O6,[1]RCH!O4:AF29,26,0)</f>
        <v>23.54</v>
      </c>
      <c r="P7" s="52">
        <f>HLOOKUP(P6,[1]RCH!P4:AG29,26,0)</f>
        <v>20.590000000000003</v>
      </c>
      <c r="Q7" s="52">
        <f>HLOOKUP(Q6,[1]RCH!Q4:AH29,26,0)</f>
        <v>9.25</v>
      </c>
      <c r="R7" s="52">
        <f>HLOOKUP(R6,[1]RCH!R4:AI29,26,0)</f>
        <v>22.11</v>
      </c>
      <c r="S7" s="52">
        <f>HLOOKUP(S6,[1]RCH!S4:AJ29,26,0)</f>
        <v>0</v>
      </c>
      <c r="T7" s="52">
        <f>HLOOKUP(T6,[1]RCH!T4:AK29,26,0)</f>
        <v>17.169999999999998</v>
      </c>
      <c r="U7" s="52">
        <f>HLOOKUP(U6,[1]RCH!U4:AL29,26,0)</f>
        <v>23.55</v>
      </c>
      <c r="V7" s="52">
        <f>HLOOKUP(V6,[1]RCH!V4:AM29,26,0)</f>
        <v>16.580000000000002</v>
      </c>
      <c r="W7" s="52">
        <f>HLOOKUP(W6,[1]RCH!W4:AN29,26,0)</f>
        <v>14.009299999999998</v>
      </c>
      <c r="X7" s="72">
        <f>SUM(C7+F7+I7+L7+O7+R7+U7)</f>
        <v>114.7871</v>
      </c>
      <c r="Y7" s="72">
        <f>SUM(D7+G7+J7+M7+P7+S7+V7)</f>
        <v>72.600000000000009</v>
      </c>
      <c r="Z7" s="73">
        <f>SUM(E7+H7+K7+N7+Q7+T7+W7)</f>
        <v>62.299299999999988</v>
      </c>
    </row>
    <row r="8" spans="1:26" s="54" customFormat="1" ht="47.25" customHeight="1">
      <c r="A8" s="12">
        <v>2</v>
      </c>
      <c r="B8" s="9" t="s">
        <v>18</v>
      </c>
      <c r="C8" s="52">
        <f>HLOOKUP(C6,[1]Additionalities!C4:W29,26,0)</f>
        <v>0</v>
      </c>
      <c r="D8" s="52">
        <f>HLOOKUP(D6,[1]Additionalities!D4:X29,26,0)</f>
        <v>7.8250000000000002</v>
      </c>
      <c r="E8" s="52">
        <f>HLOOKUP(E6,[1]Additionalities!E4:Y29,26,0)</f>
        <v>0.87</v>
      </c>
      <c r="F8" s="52">
        <f>HLOOKUP(F6,[1]Additionalities!F4:Z29,26,0)</f>
        <v>21.03</v>
      </c>
      <c r="G8" s="52">
        <f>HLOOKUP(G6,[1]Additionalities!G4:AA29,26,0)</f>
        <v>22.615580000000001</v>
      </c>
      <c r="H8" s="52">
        <f>HLOOKUP(H6,[1]Additionalities!H4:AB29,26,0)</f>
        <v>12.55</v>
      </c>
      <c r="I8" s="52">
        <f>HLOOKUP(I6,[1]Additionalities!I4:AC29,26,0)</f>
        <v>24.1</v>
      </c>
      <c r="J8" s="52">
        <f>HLOOKUP(J6,[1]Additionalities!J4:AD29,26,0)</f>
        <v>18.079999999999998</v>
      </c>
      <c r="K8" s="52">
        <f>HLOOKUP(K6,[1]Additionalities!K4:AE29,26,0)</f>
        <v>21.71</v>
      </c>
      <c r="L8" s="52">
        <f>HLOOKUP(L6,[1]Additionalities!L4:AF29,26,0)</f>
        <v>17.34</v>
      </c>
      <c r="M8" s="52">
        <f>HLOOKUP(M6,[1]Additionalities!M4:AG29,26,0)</f>
        <v>17.340000000000003</v>
      </c>
      <c r="N8" s="52">
        <f>HLOOKUP(N6,[1]Additionalities!N4:AH29,26,0)</f>
        <v>23.45</v>
      </c>
      <c r="O8" s="52">
        <f>HLOOKUP(O6,[1]Additionalities!O4:AI29,26,0)</f>
        <v>27.21</v>
      </c>
      <c r="P8" s="52">
        <f>HLOOKUP(P6,[1]Additionalities!P4:AJ29,26,0)</f>
        <v>27.21</v>
      </c>
      <c r="Q8" s="52">
        <f>HLOOKUP(Q6,[1]Additionalities!Q4:AK29,26,0)</f>
        <v>30.69</v>
      </c>
      <c r="R8" s="52">
        <f>HLOOKUP(R6,[1]Additionalities!R4:AL29,26,0)</f>
        <v>33.54</v>
      </c>
      <c r="S8" s="52">
        <f>HLOOKUP(S6,[1]Additionalities!S4:AM29,26,0)</f>
        <v>33.54</v>
      </c>
      <c r="T8" s="52">
        <f>HLOOKUP(T6,[1]Additionalities!T4:AN29,26,0)</f>
        <v>33.92</v>
      </c>
      <c r="U8" s="52">
        <f>HLOOKUP(U6,[1]Additionalities!U4:AO29,26,0)</f>
        <v>27.8</v>
      </c>
      <c r="V8" s="52">
        <f>HLOOKUP(V6,[1]Additionalities!V4:AP29,26,0)</f>
        <v>27.8</v>
      </c>
      <c r="W8" s="52">
        <f>HLOOKUP(W6,[1]Additionalities!W4:AQ29,26,0)</f>
        <v>24.655100000000001</v>
      </c>
      <c r="X8" s="72">
        <f t="shared" ref="X8:Z8" si="0">SUM(C8+F8+I8+L8+O8+R8+U8)</f>
        <v>151.02000000000001</v>
      </c>
      <c r="Y8" s="72">
        <f t="shared" si="0"/>
        <v>154.41058000000001</v>
      </c>
      <c r="Z8" s="73">
        <f t="shared" si="0"/>
        <v>147.8451</v>
      </c>
    </row>
    <row r="9" spans="1:26" s="139" customFormat="1" ht="24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" customHeight="1">
      <c r="B10" s="155" t="e">
        <f>Mz!B10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4" customHeight="1">
      <c r="A11" s="139"/>
      <c r="B11" s="155" t="e">
        <f>Mz!B11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Mz!B12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6" activePane="bottomRight" state="frozen"/>
      <selection pane="bottomRight" activeCell="D19" sqref="D19"/>
      <pageMargins left="0.27559055118110237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5">
    <mergeCell ref="A1:Z1"/>
    <mergeCell ref="A2:Z2"/>
    <mergeCell ref="A3:Z3"/>
    <mergeCell ref="A9:H9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27559055118110237" right="0.11811023622047245" top="0.74803149606299213" bottom="0.74803149606299213" header="0.31496062992125984" footer="0.31496062992125984"/>
  <pageSetup paperSize="9" scale="56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Z13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9" sqref="A9:XFD19"/>
    </sheetView>
  </sheetViews>
  <sheetFormatPr defaultRowHeight="15"/>
  <cols>
    <col min="1" max="1" width="8.140625" style="1" customWidth="1"/>
    <col min="2" max="2" width="12.7109375" style="63" customWidth="1"/>
    <col min="3" max="3" width="10.5703125" style="1" bestFit="1" customWidth="1"/>
    <col min="4" max="5" width="9.140625" style="1"/>
    <col min="6" max="6" width="10.5703125" style="1" bestFit="1" customWidth="1"/>
    <col min="7" max="8" width="9.140625" style="1"/>
    <col min="9" max="9" width="10.5703125" style="1" bestFit="1" customWidth="1"/>
    <col min="10" max="11" width="9.140625" style="1"/>
    <col min="12" max="12" width="10.5703125" style="1" bestFit="1" customWidth="1"/>
    <col min="13" max="14" width="9.140625" style="1"/>
    <col min="15" max="15" width="10.5703125" style="1" bestFit="1" customWidth="1"/>
    <col min="16" max="17" width="9.140625" style="1"/>
    <col min="18" max="18" width="10.5703125" style="1" bestFit="1" customWidth="1"/>
    <col min="19" max="20" width="9.140625" style="1"/>
    <col min="21" max="21" width="10.5703125" style="1" bestFit="1" customWidth="1"/>
    <col min="22" max="23" width="9.140625" style="1"/>
    <col min="24" max="24" width="10.5703125" style="1" bestFit="1" customWidth="1"/>
    <col min="25" max="26" width="9.140625" style="1"/>
    <col min="27" max="16384" width="9.140625" style="45"/>
  </cols>
  <sheetData>
    <row r="1" spans="1:26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21">
      <c r="A3" s="216" t="s">
        <v>49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22.5" customHeight="1" thickBot="1">
      <c r="A4" s="238" t="s">
        <v>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s="62" customFormat="1" ht="24.75" customHeight="1">
      <c r="A5" s="242" t="s">
        <v>10</v>
      </c>
      <c r="B5" s="246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6" s="62" customFormat="1" ht="24.75" customHeight="1">
      <c r="A6" s="243"/>
      <c r="B6" s="247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53" customFormat="1" ht="41.25" customHeight="1">
      <c r="A7" s="12">
        <v>1</v>
      </c>
      <c r="B7" s="9" t="s">
        <v>17</v>
      </c>
      <c r="C7" s="52">
        <f>HLOOKUP(C6,[1]RCH!C4:W30,27,0)</f>
        <v>58.680399999999999</v>
      </c>
      <c r="D7" s="52">
        <f>HLOOKUP(D6,[1]RCH!D4:X30,27,0)</f>
        <v>40.5</v>
      </c>
      <c r="E7" s="52">
        <f>HLOOKUP(E6,[1]RCH!E4:X30,27,0)</f>
        <v>21.11</v>
      </c>
      <c r="F7" s="52">
        <f>HLOOKUP(F6,[1]RCH!F4:X30,27,0)</f>
        <v>71.36</v>
      </c>
      <c r="G7" s="52">
        <f>HLOOKUP(G6,[1]RCH!G4:X30,27,0)</f>
        <v>60.01</v>
      </c>
      <c r="H7" s="52">
        <f>HLOOKUP(H6,[1]RCH!H4:Y30,27,0)</f>
        <v>37.229999999999997</v>
      </c>
      <c r="I7" s="52">
        <f>HLOOKUP(I6,[1]RCH!I4:Z30,27,0)</f>
        <v>106.25</v>
      </c>
      <c r="J7" s="52">
        <f>HLOOKUP(J6,[1]RCH!J4:AA30,27,0)</f>
        <v>108.85</v>
      </c>
      <c r="K7" s="52">
        <f>HLOOKUP(K6,[1]RCH!K4:AB30,27,0)</f>
        <v>95.18</v>
      </c>
      <c r="L7" s="52">
        <f>HLOOKUP(L6,[1]RCH!L4:AC30,27,0)</f>
        <v>111.24</v>
      </c>
      <c r="M7" s="52">
        <f>HLOOKUP(M6,[1]RCH!M4:AD30,27,0)</f>
        <v>111.24000000000001</v>
      </c>
      <c r="N7" s="52">
        <f>HLOOKUP(N6,[1]RCH!N4:AE30,27,0)</f>
        <v>128.08000000000001</v>
      </c>
      <c r="O7" s="52">
        <f>HLOOKUP(O6,[1]RCH!O4:AF30,27,0)</f>
        <v>117.97</v>
      </c>
      <c r="P7" s="52">
        <f>HLOOKUP(P6,[1]RCH!P4:AG30,27,0)</f>
        <v>117.97</v>
      </c>
      <c r="Q7" s="52">
        <f>HLOOKUP(Q6,[1]RCH!Q4:AH30,27,0)</f>
        <v>159.72999999999999</v>
      </c>
      <c r="R7" s="52">
        <f>HLOOKUP(R6,[1]RCH!R4:AI30,27,0)</f>
        <v>133.94</v>
      </c>
      <c r="S7" s="52">
        <f>HLOOKUP(S6,[1]RCH!S4:AJ30,27,0)</f>
        <v>153.94</v>
      </c>
      <c r="T7" s="52">
        <f>HLOOKUP(T6,[1]RCH!T4:AK30,27,0)</f>
        <v>193.08</v>
      </c>
      <c r="U7" s="52">
        <f>HLOOKUP(U6,[1]RCH!U4:AL30,27,0)</f>
        <v>147.83000000000001</v>
      </c>
      <c r="V7" s="52">
        <f>HLOOKUP(V6,[1]RCH!V4:AM30,27,0)</f>
        <v>147.83000000000001</v>
      </c>
      <c r="W7" s="52">
        <f>HLOOKUP(W6,[1]RCH!W4:AN30,27,0)</f>
        <v>137.46768609999998</v>
      </c>
      <c r="X7" s="71">
        <f>SUM(C7+F7+I7+L7+O7+R7+U7)</f>
        <v>747.2704</v>
      </c>
      <c r="Y7" s="71">
        <f>SUM(D7+G7+J7+M7+P7+S7+V7)</f>
        <v>740.34</v>
      </c>
      <c r="Z7" s="121">
        <f>SUM(E7+H7+K7+N7+Q7+T7+W7)</f>
        <v>771.87768610000012</v>
      </c>
    </row>
    <row r="8" spans="1:26" s="53" customFormat="1" ht="41.25" customHeight="1">
      <c r="A8" s="12">
        <v>2</v>
      </c>
      <c r="B8" s="13" t="s">
        <v>18</v>
      </c>
      <c r="C8" s="52">
        <f>HLOOKUP(C6,[1]Additionalities!C4:W30,27,0)</f>
        <v>0</v>
      </c>
      <c r="D8" s="52">
        <f>HLOOKUP(D6,[1]Additionalities!D4:X30,27,0)</f>
        <v>59.317799999999998</v>
      </c>
      <c r="E8" s="52">
        <f>HLOOKUP(E6,[1]Additionalities!E4:Y30,27,0)</f>
        <v>6.98</v>
      </c>
      <c r="F8" s="52">
        <f>HLOOKUP(F6,[1]Additionalities!F4:Z30,27,0)</f>
        <v>64.97</v>
      </c>
      <c r="G8" s="52">
        <f>HLOOKUP(G6,[1]Additionalities!G4:AA30,27,0)</f>
        <v>66.905699999999996</v>
      </c>
      <c r="H8" s="52">
        <f>HLOOKUP(H6,[1]Additionalities!H4:AB30,27,0)</f>
        <v>28.46</v>
      </c>
      <c r="I8" s="52">
        <f>HLOOKUP(I6,[1]Additionalities!I4:AC30,27,0)</f>
        <v>113.58</v>
      </c>
      <c r="J8" s="52">
        <f>HLOOKUP(J6,[1]Additionalities!J4:AD30,27,0)</f>
        <v>107.43</v>
      </c>
      <c r="K8" s="52">
        <f>HLOOKUP(K6,[1]Additionalities!K4:AE30,27,0)</f>
        <v>36.5</v>
      </c>
      <c r="L8" s="52">
        <f>HLOOKUP(L6,[1]Additionalities!L4:AF30,27,0)</f>
        <v>95.81</v>
      </c>
      <c r="M8" s="52">
        <f>HLOOKUP(M6,[1]Additionalities!M4:AG30,27,0)</f>
        <v>123.44</v>
      </c>
      <c r="N8" s="52">
        <f>HLOOKUP(N6,[1]Additionalities!N4:AH30,27,0)</f>
        <v>65.7</v>
      </c>
      <c r="O8" s="52">
        <f>HLOOKUP(O6,[1]Additionalities!O4:AI30,27,0)</f>
        <v>126.2</v>
      </c>
      <c r="P8" s="52">
        <f>HLOOKUP(P6,[1]Additionalities!P4:AJ30,27,0)</f>
        <v>151.19999999999999</v>
      </c>
      <c r="Q8" s="52">
        <f>HLOOKUP(Q6,[1]Additionalities!Q4:AK30,27,0)</f>
        <v>263.58999999999997</v>
      </c>
      <c r="R8" s="52">
        <f>HLOOKUP(R6,[1]Additionalities!R4:AL30,27,0)</f>
        <v>148.54</v>
      </c>
      <c r="S8" s="52">
        <f>HLOOKUP(S6,[1]Additionalities!S4:AM30,27,0)</f>
        <v>158.54000000000002</v>
      </c>
      <c r="T8" s="52">
        <f>HLOOKUP(T6,[1]Additionalities!T4:AN30,27,0)</f>
        <v>215.89</v>
      </c>
      <c r="U8" s="52">
        <f>HLOOKUP(U6,[1]Additionalities!U4:AO30,27,0)</f>
        <v>182.01</v>
      </c>
      <c r="V8" s="52">
        <f>HLOOKUP(V6,[1]Additionalities!V4:AP30,27,0)</f>
        <v>182.01</v>
      </c>
      <c r="W8" s="52">
        <f>HLOOKUP(W6,[1]Additionalities!W4:AQ30,27,0)</f>
        <v>132.71729999999999</v>
      </c>
      <c r="X8" s="71">
        <f t="shared" ref="X8:Z8" si="0">SUM(C8+F8+I8+L8+O8+R8+U8)</f>
        <v>731.11</v>
      </c>
      <c r="Y8" s="71">
        <f t="shared" si="0"/>
        <v>848.84349999999995</v>
      </c>
      <c r="Z8" s="121">
        <f t="shared" si="0"/>
        <v>749.83729999999991</v>
      </c>
    </row>
    <row r="9" spans="1:26" s="139" customFormat="1" ht="24.7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NAG!B10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39" customFormat="1" ht="24.75" customHeight="1">
      <c r="B11" s="155" t="e">
        <f>NAG!B11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</row>
    <row r="12" spans="1:26" ht="18.75" customHeight="1">
      <c r="A12" s="44"/>
      <c r="B12" s="155" t="e">
        <f>NAG!B12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26">
      <c r="A13" s="43"/>
      <c r="B13" s="49"/>
      <c r="C13" s="43"/>
      <c r="D13" s="43"/>
      <c r="E13" s="43"/>
      <c r="F13" s="43"/>
      <c r="G13" s="43"/>
      <c r="H13" s="43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1" activePane="bottomRight" state="frozen"/>
      <selection pane="bottomRight" activeCell="D19" sqref="D19"/>
      <pageMargins left="0.27559055118110237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5">
    <mergeCell ref="A9:H9"/>
    <mergeCell ref="A1:Z1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A2:Z2"/>
    <mergeCell ref="A3:Z3"/>
    <mergeCell ref="U5:W5"/>
    <mergeCell ref="X5:Z5"/>
  </mergeCells>
  <pageMargins left="0.27559055118110237" right="0.11811023622047245" top="0.74803149606299213" bottom="0.74803149606299213" header="0.31496062992125984" footer="0.31496062992125984"/>
  <pageSetup paperSize="9" scale="56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Z13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9" sqref="A9:XFD19"/>
    </sheetView>
  </sheetViews>
  <sheetFormatPr defaultRowHeight="16.5"/>
  <cols>
    <col min="1" max="1" width="6.5703125" style="8" customWidth="1"/>
    <col min="2" max="2" width="14.85546875" style="67" customWidth="1"/>
    <col min="3" max="3" width="11.5703125" style="8" bestFit="1" customWidth="1"/>
    <col min="4" max="5" width="9.140625" style="8"/>
    <col min="6" max="6" width="11.5703125" style="8" bestFit="1" customWidth="1"/>
    <col min="7" max="8" width="9.140625" style="8"/>
    <col min="9" max="9" width="11.5703125" style="8" bestFit="1" customWidth="1"/>
    <col min="10" max="11" width="9.140625" style="8"/>
    <col min="12" max="12" width="11.5703125" style="8" bestFit="1" customWidth="1"/>
    <col min="13" max="14" width="9.140625" style="8"/>
    <col min="15" max="15" width="11.5703125" style="8" bestFit="1" customWidth="1"/>
    <col min="16" max="17" width="9.140625" style="8"/>
    <col min="18" max="18" width="11.5703125" style="8" bestFit="1" customWidth="1"/>
    <col min="19" max="20" width="9.140625" style="8"/>
    <col min="21" max="21" width="11.5703125" style="8" bestFit="1" customWidth="1"/>
    <col min="22" max="23" width="9.140625" style="8"/>
    <col min="24" max="24" width="11.5703125" style="8" bestFit="1" customWidth="1"/>
    <col min="25" max="16384" width="9.140625" style="8"/>
  </cols>
  <sheetData>
    <row r="1" spans="1:26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21">
      <c r="A3" s="216" t="s">
        <v>50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21" customHeight="1" thickBot="1">
      <c r="A4" s="238" t="s">
        <v>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s="69" customFormat="1" ht="27.75" customHeight="1">
      <c r="A5" s="223" t="s">
        <v>10</v>
      </c>
      <c r="B5" s="239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6" s="69" customFormat="1" ht="31.5">
      <c r="A6" s="224"/>
      <c r="B6" s="240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54" customFormat="1" ht="38.25" customHeight="1">
      <c r="A7" s="55">
        <v>1</v>
      </c>
      <c r="B7" s="57" t="s">
        <v>17</v>
      </c>
      <c r="C7" s="52">
        <f>HLOOKUP(C6,[1]RCH!C4:W31,28,0)</f>
        <v>1.3634999999999999</v>
      </c>
      <c r="D7" s="52">
        <f>HLOOKUP(D6,[1]RCH!D4:X31,28,0)</f>
        <v>0.86609999999999998</v>
      </c>
      <c r="E7" s="52">
        <f>HLOOKUP(E6,[1]RCH!E4:X31,28,0)</f>
        <v>0.28000000000000003</v>
      </c>
      <c r="F7" s="52">
        <f>HLOOKUP(F6,[1]RCH!F4:X31,28,0)</f>
        <v>1.3</v>
      </c>
      <c r="G7" s="52">
        <f>HLOOKUP(G6,[1]RCH!G4:X31,28,0)</f>
        <v>1.38</v>
      </c>
      <c r="H7" s="52">
        <f>HLOOKUP(H6,[1]RCH!H4:Y31,28,0)</f>
        <v>1.1000000000000001</v>
      </c>
      <c r="I7" s="52">
        <f>HLOOKUP(I6,[1]RCH!I4:Z31,28,0)</f>
        <v>1.26</v>
      </c>
      <c r="J7" s="52">
        <f>HLOOKUP(J6,[1]RCH!J4:AA31,28,0)</f>
        <v>1.26</v>
      </c>
      <c r="K7" s="52">
        <f>HLOOKUP(K6,[1]RCH!K4:AB31,28,0)</f>
        <v>1.31</v>
      </c>
      <c r="L7" s="52">
        <f>HLOOKUP(L6,[1]RCH!L4:AC31,28,0)</f>
        <v>2.2799999999999998</v>
      </c>
      <c r="M7" s="52">
        <f>HLOOKUP(M6,[1]RCH!M4:AD31,28,0)</f>
        <v>1.4000000000000001</v>
      </c>
      <c r="N7" s="52">
        <f>HLOOKUP(N6,[1]RCH!N4:AE31,28,0)</f>
        <v>1.63</v>
      </c>
      <c r="O7" s="52">
        <f>HLOOKUP(O6,[1]RCH!O4:AF31,28,0)</f>
        <v>2.4099999999999997</v>
      </c>
      <c r="P7" s="52">
        <f>HLOOKUP(P6,[1]RCH!P4:AG31,28,0)</f>
        <v>2.4</v>
      </c>
      <c r="Q7" s="52">
        <f>HLOOKUP(Q6,[1]RCH!Q4:AH31,28,0)</f>
        <v>2.61</v>
      </c>
      <c r="R7" s="52">
        <f>HLOOKUP(R6,[1]RCH!R4:AI31,28,0)</f>
        <v>2.73</v>
      </c>
      <c r="S7" s="52">
        <f>HLOOKUP(S6,[1]RCH!S4:AJ31,28,0)</f>
        <v>3.73</v>
      </c>
      <c r="T7" s="52">
        <f>HLOOKUP(T6,[1]RCH!T4:AK31,28,0)</f>
        <v>3.88</v>
      </c>
      <c r="U7" s="52">
        <f>HLOOKUP(U6,[1]RCH!U4:AL31,28,0)</f>
        <v>3.15</v>
      </c>
      <c r="V7" s="52">
        <f>HLOOKUP(V6,[1]RCH!V4:AM31,28,0)</f>
        <v>3.1500000000000004</v>
      </c>
      <c r="W7" s="52">
        <f>HLOOKUP(W6,[1]RCH!W4:AN31,28,0)</f>
        <v>4.3424198999999994</v>
      </c>
      <c r="X7" s="118">
        <f>SUM(C7+F7+I7+L7+O7+R7+U7)</f>
        <v>14.493500000000001</v>
      </c>
      <c r="Y7" s="118">
        <f>SUM(D7+G7+J7+M7+P7+S7+V7)</f>
        <v>14.186100000000001</v>
      </c>
      <c r="Z7" s="119">
        <f>SUM(E7+H7+K7+N7+Q7+T7+W7)</f>
        <v>15.152419899999998</v>
      </c>
    </row>
    <row r="8" spans="1:26" s="54" customFormat="1" ht="38.25" customHeight="1">
      <c r="A8" s="55">
        <v>2</v>
      </c>
      <c r="B8" s="57" t="s">
        <v>18</v>
      </c>
      <c r="C8" s="52">
        <f>HLOOKUP(C6,[1]Additionalities!C4:W31,28,0)</f>
        <v>0</v>
      </c>
      <c r="D8" s="52">
        <f>HLOOKUP(D6,[1]Additionalities!D4:X31,28,0)</f>
        <v>1.76</v>
      </c>
      <c r="E8" s="52">
        <f>HLOOKUP(E6,[1]Additionalities!E4:Y31,28,0)</f>
        <v>0.03</v>
      </c>
      <c r="F8" s="52">
        <f>HLOOKUP(F6,[1]Additionalities!F4:Z31,28,0)</f>
        <v>1.36</v>
      </c>
      <c r="G8" s="52">
        <f>HLOOKUP(G6,[1]Additionalities!G4:AA31,28,0)</f>
        <v>1.6402000000000001</v>
      </c>
      <c r="H8" s="52">
        <f>HLOOKUP(H6,[1]Additionalities!H4:AB31,28,0)</f>
        <v>0.56999999999999995</v>
      </c>
      <c r="I8" s="52">
        <f>HLOOKUP(I6,[1]Additionalities!I4:AC31,28,0)</f>
        <v>2.38</v>
      </c>
      <c r="J8" s="52">
        <f>HLOOKUP(J6,[1]Additionalities!J4:AD31,28,0)</f>
        <v>2.5499999999999998</v>
      </c>
      <c r="K8" s="52">
        <f>HLOOKUP(K6,[1]Additionalities!K4:AE31,28,0)</f>
        <v>1.1100000000000001</v>
      </c>
      <c r="L8" s="52">
        <f>HLOOKUP(L6,[1]Additionalities!L4:AF31,28,0)</f>
        <v>2.0099999999999998</v>
      </c>
      <c r="M8" s="52">
        <f>HLOOKUP(M6,[1]Additionalities!M4:AG31,28,0)</f>
        <v>2.0099999999999998</v>
      </c>
      <c r="N8" s="52">
        <f>HLOOKUP(N6,[1]Additionalities!N4:AH31,28,0)</f>
        <v>1.73</v>
      </c>
      <c r="O8" s="52">
        <f>HLOOKUP(O6,[1]Additionalities!O4:AI31,28,0)</f>
        <v>3.03</v>
      </c>
      <c r="P8" s="52">
        <f>HLOOKUP(P6,[1]Additionalities!P4:AJ31,28,0)</f>
        <v>2.59</v>
      </c>
      <c r="Q8" s="52">
        <f>HLOOKUP(Q6,[1]Additionalities!Q4:AK31,28,0)</f>
        <v>4.57</v>
      </c>
      <c r="R8" s="52">
        <f>HLOOKUP(R6,[1]Additionalities!R4:AL31,28,0)</f>
        <v>3.03</v>
      </c>
      <c r="S8" s="52">
        <f>HLOOKUP(S6,[1]Additionalities!S4:AM31,28,0)</f>
        <v>5.03</v>
      </c>
      <c r="T8" s="52">
        <f>HLOOKUP(T6,[1]Additionalities!T4:AN31,28,0)</f>
        <v>7.62</v>
      </c>
      <c r="U8" s="52">
        <f>HLOOKUP(U6,[1]Additionalities!U4:AO31,28,0)</f>
        <v>3.88</v>
      </c>
      <c r="V8" s="52">
        <f>HLOOKUP(V6,[1]Additionalities!V4:AP31,28,0)</f>
        <v>3.88</v>
      </c>
      <c r="W8" s="52">
        <f>HLOOKUP(W6,[1]Additionalities!W4:AQ31,28,0)</f>
        <v>4.3391999999999999</v>
      </c>
      <c r="X8" s="118">
        <f t="shared" ref="X8:Z8" si="0">SUM(C8+F8+I8+L8+O8+R8+U8)</f>
        <v>15.689999999999998</v>
      </c>
      <c r="Y8" s="118">
        <f t="shared" si="0"/>
        <v>19.4602</v>
      </c>
      <c r="Z8" s="119">
        <f t="shared" si="0"/>
        <v>19.969200000000001</v>
      </c>
    </row>
    <row r="9" spans="1:26" s="139" customFormat="1" ht="24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" customHeight="1">
      <c r="B10" s="155" t="e">
        <f>Or!B10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4" customHeight="1">
      <c r="A11" s="139"/>
      <c r="B11" s="155" t="e">
        <f>Or!B11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Or!B12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26">
      <c r="N13" s="14"/>
      <c r="P13" s="14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1" activePane="bottomRight" state="frozen"/>
      <selection pane="bottomRight" activeCell="D19" sqref="D19"/>
      <pageMargins left="0.27559055118110237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5">
    <mergeCell ref="A1:Z1"/>
    <mergeCell ref="A2:Z2"/>
    <mergeCell ref="A3:Z3"/>
    <mergeCell ref="A9:H9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27559055118110237" right="0.11811023622047245" top="0.74803149606299213" bottom="0.74803149606299213" header="0.31496062992125984" footer="0.31496062992125984"/>
  <pageSetup paperSize="9" scale="55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C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7.7109375" style="76" customWidth="1"/>
    <col min="2" max="2" width="19.140625" style="81" customWidth="1"/>
    <col min="3" max="3" width="10.85546875" style="76" customWidth="1"/>
    <col min="4" max="4" width="11.85546875" style="76" customWidth="1"/>
    <col min="5" max="5" width="9.140625" style="76" customWidth="1"/>
    <col min="6" max="6" width="11.140625" style="76" customWidth="1"/>
    <col min="7" max="7" width="9.85546875" style="76" customWidth="1"/>
    <col min="8" max="8" width="8.42578125" style="76" customWidth="1"/>
    <col min="9" max="9" width="10.28515625" style="76" customWidth="1"/>
    <col min="10" max="10" width="9.28515625" style="76" customWidth="1"/>
    <col min="11" max="11" width="9.5703125" style="76" customWidth="1"/>
    <col min="12" max="12" width="11.85546875" style="76" customWidth="1"/>
    <col min="13" max="13" width="10.28515625" style="76" customWidth="1"/>
    <col min="14" max="14" width="8.85546875" style="76" customWidth="1"/>
    <col min="15" max="15" width="9.85546875" style="76" customWidth="1"/>
    <col min="16" max="16" width="10.140625" style="76" customWidth="1"/>
    <col min="17" max="17" width="8.85546875" style="76" customWidth="1"/>
    <col min="18" max="18" width="11.7109375" style="76" customWidth="1"/>
    <col min="19" max="20" width="10" style="76" customWidth="1"/>
    <col min="21" max="21" width="11.42578125" style="76" customWidth="1"/>
    <col min="22" max="22" width="11" style="82" customWidth="1"/>
    <col min="23" max="23" width="10" style="82" customWidth="1"/>
    <col min="24" max="24" width="12" style="76" customWidth="1"/>
    <col min="25" max="25" width="11.42578125" style="76" customWidth="1"/>
    <col min="26" max="26" width="9.7109375" style="76" customWidth="1"/>
    <col min="27" max="27" width="9.140625" style="76" customWidth="1"/>
    <col min="28" max="256" width="9.140625" style="76"/>
    <col min="257" max="257" width="5.7109375" style="76" customWidth="1"/>
    <col min="258" max="258" width="25.5703125" style="76" customWidth="1"/>
    <col min="259" max="259" width="8.42578125" style="76" bestFit="1" customWidth="1"/>
    <col min="260" max="260" width="7.85546875" style="76" customWidth="1"/>
    <col min="261" max="261" width="7.5703125" style="76" bestFit="1" customWidth="1"/>
    <col min="262" max="262" width="8.42578125" style="76" bestFit="1" customWidth="1"/>
    <col min="263" max="263" width="7.42578125" style="76" customWidth="1"/>
    <col min="264" max="264" width="7.5703125" style="76" bestFit="1" customWidth="1"/>
    <col min="265" max="265" width="8.140625" style="76" bestFit="1" customWidth="1"/>
    <col min="266" max="266" width="8" style="76" customWidth="1"/>
    <col min="267" max="267" width="7.7109375" style="76" bestFit="1" customWidth="1"/>
    <col min="268" max="268" width="8.42578125" style="76" bestFit="1" customWidth="1"/>
    <col min="269" max="269" width="7.140625" style="76" customWidth="1"/>
    <col min="270" max="270" width="7" style="76" customWidth="1"/>
    <col min="271" max="271" width="8.7109375" style="76" bestFit="1" customWidth="1"/>
    <col min="272" max="272" width="7.28515625" style="76" customWidth="1"/>
    <col min="273" max="273" width="2.140625" style="76" customWidth="1"/>
    <col min="274" max="274" width="8.42578125" style="76" bestFit="1" customWidth="1"/>
    <col min="275" max="276" width="8.42578125" style="76" customWidth="1"/>
    <col min="277" max="277" width="9.28515625" style="76" customWidth="1"/>
    <col min="278" max="278" width="8.7109375" style="76" bestFit="1" customWidth="1"/>
    <col min="279" max="279" width="7.5703125" style="76" customWidth="1"/>
    <col min="280" max="281" width="8.7109375" style="76" bestFit="1" customWidth="1"/>
    <col min="282" max="282" width="9.28515625" style="76" bestFit="1" customWidth="1"/>
    <col min="283" max="512" width="9.140625" style="76"/>
    <col min="513" max="513" width="5.7109375" style="76" customWidth="1"/>
    <col min="514" max="514" width="25.5703125" style="76" customWidth="1"/>
    <col min="515" max="515" width="8.42578125" style="76" bestFit="1" customWidth="1"/>
    <col min="516" max="516" width="7.85546875" style="76" customWidth="1"/>
    <col min="517" max="517" width="7.5703125" style="76" bestFit="1" customWidth="1"/>
    <col min="518" max="518" width="8.42578125" style="76" bestFit="1" customWidth="1"/>
    <col min="519" max="519" width="7.42578125" style="76" customWidth="1"/>
    <col min="520" max="520" width="7.5703125" style="76" bestFit="1" customWidth="1"/>
    <col min="521" max="521" width="8.140625" style="76" bestFit="1" customWidth="1"/>
    <col min="522" max="522" width="8" style="76" customWidth="1"/>
    <col min="523" max="523" width="7.7109375" style="76" bestFit="1" customWidth="1"/>
    <col min="524" max="524" width="8.42578125" style="76" bestFit="1" customWidth="1"/>
    <col min="525" max="525" width="7.140625" style="76" customWidth="1"/>
    <col min="526" max="526" width="7" style="76" customWidth="1"/>
    <col min="527" max="527" width="8.7109375" style="76" bestFit="1" customWidth="1"/>
    <col min="528" max="528" width="7.28515625" style="76" customWidth="1"/>
    <col min="529" max="529" width="2.140625" style="76" customWidth="1"/>
    <col min="530" max="530" width="8.42578125" style="76" bestFit="1" customWidth="1"/>
    <col min="531" max="532" width="8.42578125" style="76" customWidth="1"/>
    <col min="533" max="533" width="9.28515625" style="76" customWidth="1"/>
    <col min="534" max="534" width="8.7109375" style="76" bestFit="1" customWidth="1"/>
    <col min="535" max="535" width="7.5703125" style="76" customWidth="1"/>
    <col min="536" max="537" width="8.7109375" style="76" bestFit="1" customWidth="1"/>
    <col min="538" max="538" width="9.28515625" style="76" bestFit="1" customWidth="1"/>
    <col min="539" max="768" width="9.140625" style="76"/>
    <col min="769" max="769" width="5.7109375" style="76" customWidth="1"/>
    <col min="770" max="770" width="25.5703125" style="76" customWidth="1"/>
    <col min="771" max="771" width="8.42578125" style="76" bestFit="1" customWidth="1"/>
    <col min="772" max="772" width="7.85546875" style="76" customWidth="1"/>
    <col min="773" max="773" width="7.5703125" style="76" bestFit="1" customWidth="1"/>
    <col min="774" max="774" width="8.42578125" style="76" bestFit="1" customWidth="1"/>
    <col min="775" max="775" width="7.42578125" style="76" customWidth="1"/>
    <col min="776" max="776" width="7.5703125" style="76" bestFit="1" customWidth="1"/>
    <col min="777" max="777" width="8.140625" style="76" bestFit="1" customWidth="1"/>
    <col min="778" max="778" width="8" style="76" customWidth="1"/>
    <col min="779" max="779" width="7.7109375" style="76" bestFit="1" customWidth="1"/>
    <col min="780" max="780" width="8.42578125" style="76" bestFit="1" customWidth="1"/>
    <col min="781" max="781" width="7.140625" style="76" customWidth="1"/>
    <col min="782" max="782" width="7" style="76" customWidth="1"/>
    <col min="783" max="783" width="8.7109375" style="76" bestFit="1" customWidth="1"/>
    <col min="784" max="784" width="7.28515625" style="76" customWidth="1"/>
    <col min="785" max="785" width="2.140625" style="76" customWidth="1"/>
    <col min="786" max="786" width="8.42578125" style="76" bestFit="1" customWidth="1"/>
    <col min="787" max="788" width="8.42578125" style="76" customWidth="1"/>
    <col min="789" max="789" width="9.28515625" style="76" customWidth="1"/>
    <col min="790" max="790" width="8.7109375" style="76" bestFit="1" customWidth="1"/>
    <col min="791" max="791" width="7.5703125" style="76" customWidth="1"/>
    <col min="792" max="793" width="8.7109375" style="76" bestFit="1" customWidth="1"/>
    <col min="794" max="794" width="9.28515625" style="76" bestFit="1" customWidth="1"/>
    <col min="795" max="1024" width="9.140625" style="76"/>
    <col min="1025" max="1025" width="5.7109375" style="76" customWidth="1"/>
    <col min="1026" max="1026" width="25.5703125" style="76" customWidth="1"/>
    <col min="1027" max="1027" width="8.42578125" style="76" bestFit="1" customWidth="1"/>
    <col min="1028" max="1028" width="7.85546875" style="76" customWidth="1"/>
    <col min="1029" max="1029" width="7.5703125" style="76" bestFit="1" customWidth="1"/>
    <col min="1030" max="1030" width="8.42578125" style="76" bestFit="1" customWidth="1"/>
    <col min="1031" max="1031" width="7.42578125" style="76" customWidth="1"/>
    <col min="1032" max="1032" width="7.5703125" style="76" bestFit="1" customWidth="1"/>
    <col min="1033" max="1033" width="8.140625" style="76" bestFit="1" customWidth="1"/>
    <col min="1034" max="1034" width="8" style="76" customWidth="1"/>
    <col min="1035" max="1035" width="7.7109375" style="76" bestFit="1" customWidth="1"/>
    <col min="1036" max="1036" width="8.42578125" style="76" bestFit="1" customWidth="1"/>
    <col min="1037" max="1037" width="7.140625" style="76" customWidth="1"/>
    <col min="1038" max="1038" width="7" style="76" customWidth="1"/>
    <col min="1039" max="1039" width="8.7109375" style="76" bestFit="1" customWidth="1"/>
    <col min="1040" max="1040" width="7.28515625" style="76" customWidth="1"/>
    <col min="1041" max="1041" width="2.140625" style="76" customWidth="1"/>
    <col min="1042" max="1042" width="8.42578125" style="76" bestFit="1" customWidth="1"/>
    <col min="1043" max="1044" width="8.42578125" style="76" customWidth="1"/>
    <col min="1045" max="1045" width="9.28515625" style="76" customWidth="1"/>
    <col min="1046" max="1046" width="8.7109375" style="76" bestFit="1" customWidth="1"/>
    <col min="1047" max="1047" width="7.5703125" style="76" customWidth="1"/>
    <col min="1048" max="1049" width="8.7109375" style="76" bestFit="1" customWidth="1"/>
    <col min="1050" max="1050" width="9.28515625" style="76" bestFit="1" customWidth="1"/>
    <col min="1051" max="1280" width="9.140625" style="76"/>
    <col min="1281" max="1281" width="5.7109375" style="76" customWidth="1"/>
    <col min="1282" max="1282" width="25.5703125" style="76" customWidth="1"/>
    <col min="1283" max="1283" width="8.42578125" style="76" bestFit="1" customWidth="1"/>
    <col min="1284" max="1284" width="7.85546875" style="76" customWidth="1"/>
    <col min="1285" max="1285" width="7.5703125" style="76" bestFit="1" customWidth="1"/>
    <col min="1286" max="1286" width="8.42578125" style="76" bestFit="1" customWidth="1"/>
    <col min="1287" max="1287" width="7.42578125" style="76" customWidth="1"/>
    <col min="1288" max="1288" width="7.5703125" style="76" bestFit="1" customWidth="1"/>
    <col min="1289" max="1289" width="8.140625" style="76" bestFit="1" customWidth="1"/>
    <col min="1290" max="1290" width="8" style="76" customWidth="1"/>
    <col min="1291" max="1291" width="7.7109375" style="76" bestFit="1" customWidth="1"/>
    <col min="1292" max="1292" width="8.42578125" style="76" bestFit="1" customWidth="1"/>
    <col min="1293" max="1293" width="7.140625" style="76" customWidth="1"/>
    <col min="1294" max="1294" width="7" style="76" customWidth="1"/>
    <col min="1295" max="1295" width="8.7109375" style="76" bestFit="1" customWidth="1"/>
    <col min="1296" max="1296" width="7.28515625" style="76" customWidth="1"/>
    <col min="1297" max="1297" width="2.140625" style="76" customWidth="1"/>
    <col min="1298" max="1298" width="8.42578125" style="76" bestFit="1" customWidth="1"/>
    <col min="1299" max="1300" width="8.42578125" style="76" customWidth="1"/>
    <col min="1301" max="1301" width="9.28515625" style="76" customWidth="1"/>
    <col min="1302" max="1302" width="8.7109375" style="76" bestFit="1" customWidth="1"/>
    <col min="1303" max="1303" width="7.5703125" style="76" customWidth="1"/>
    <col min="1304" max="1305" width="8.7109375" style="76" bestFit="1" customWidth="1"/>
    <col min="1306" max="1306" width="9.28515625" style="76" bestFit="1" customWidth="1"/>
    <col min="1307" max="1536" width="9.140625" style="76"/>
    <col min="1537" max="1537" width="5.7109375" style="76" customWidth="1"/>
    <col min="1538" max="1538" width="25.5703125" style="76" customWidth="1"/>
    <col min="1539" max="1539" width="8.42578125" style="76" bestFit="1" customWidth="1"/>
    <col min="1540" max="1540" width="7.85546875" style="76" customWidth="1"/>
    <col min="1541" max="1541" width="7.5703125" style="76" bestFit="1" customWidth="1"/>
    <col min="1542" max="1542" width="8.42578125" style="76" bestFit="1" customWidth="1"/>
    <col min="1543" max="1543" width="7.42578125" style="76" customWidth="1"/>
    <col min="1544" max="1544" width="7.5703125" style="76" bestFit="1" customWidth="1"/>
    <col min="1545" max="1545" width="8.140625" style="76" bestFit="1" customWidth="1"/>
    <col min="1546" max="1546" width="8" style="76" customWidth="1"/>
    <col min="1547" max="1547" width="7.7109375" style="76" bestFit="1" customWidth="1"/>
    <col min="1548" max="1548" width="8.42578125" style="76" bestFit="1" customWidth="1"/>
    <col min="1549" max="1549" width="7.140625" style="76" customWidth="1"/>
    <col min="1550" max="1550" width="7" style="76" customWidth="1"/>
    <col min="1551" max="1551" width="8.7109375" style="76" bestFit="1" customWidth="1"/>
    <col min="1552" max="1552" width="7.28515625" style="76" customWidth="1"/>
    <col min="1553" max="1553" width="2.140625" style="76" customWidth="1"/>
    <col min="1554" max="1554" width="8.42578125" style="76" bestFit="1" customWidth="1"/>
    <col min="1555" max="1556" width="8.42578125" style="76" customWidth="1"/>
    <col min="1557" max="1557" width="9.28515625" style="76" customWidth="1"/>
    <col min="1558" max="1558" width="8.7109375" style="76" bestFit="1" customWidth="1"/>
    <col min="1559" max="1559" width="7.5703125" style="76" customWidth="1"/>
    <col min="1560" max="1561" width="8.7109375" style="76" bestFit="1" customWidth="1"/>
    <col min="1562" max="1562" width="9.28515625" style="76" bestFit="1" customWidth="1"/>
    <col min="1563" max="1792" width="9.140625" style="76"/>
    <col min="1793" max="1793" width="5.7109375" style="76" customWidth="1"/>
    <col min="1794" max="1794" width="25.5703125" style="76" customWidth="1"/>
    <col min="1795" max="1795" width="8.42578125" style="76" bestFit="1" customWidth="1"/>
    <col min="1796" max="1796" width="7.85546875" style="76" customWidth="1"/>
    <col min="1797" max="1797" width="7.5703125" style="76" bestFit="1" customWidth="1"/>
    <col min="1798" max="1798" width="8.42578125" style="76" bestFit="1" customWidth="1"/>
    <col min="1799" max="1799" width="7.42578125" style="76" customWidth="1"/>
    <col min="1800" max="1800" width="7.5703125" style="76" bestFit="1" customWidth="1"/>
    <col min="1801" max="1801" width="8.140625" style="76" bestFit="1" customWidth="1"/>
    <col min="1802" max="1802" width="8" style="76" customWidth="1"/>
    <col min="1803" max="1803" width="7.7109375" style="76" bestFit="1" customWidth="1"/>
    <col min="1804" max="1804" width="8.42578125" style="76" bestFit="1" customWidth="1"/>
    <col min="1805" max="1805" width="7.140625" style="76" customWidth="1"/>
    <col min="1806" max="1806" width="7" style="76" customWidth="1"/>
    <col min="1807" max="1807" width="8.7109375" style="76" bestFit="1" customWidth="1"/>
    <col min="1808" max="1808" width="7.28515625" style="76" customWidth="1"/>
    <col min="1809" max="1809" width="2.140625" style="76" customWidth="1"/>
    <col min="1810" max="1810" width="8.42578125" style="76" bestFit="1" customWidth="1"/>
    <col min="1811" max="1812" width="8.42578125" style="76" customWidth="1"/>
    <col min="1813" max="1813" width="9.28515625" style="76" customWidth="1"/>
    <col min="1814" max="1814" width="8.7109375" style="76" bestFit="1" customWidth="1"/>
    <col min="1815" max="1815" width="7.5703125" style="76" customWidth="1"/>
    <col min="1816" max="1817" width="8.7109375" style="76" bestFit="1" customWidth="1"/>
    <col min="1818" max="1818" width="9.28515625" style="76" bestFit="1" customWidth="1"/>
    <col min="1819" max="2048" width="9.140625" style="76"/>
    <col min="2049" max="2049" width="5.7109375" style="76" customWidth="1"/>
    <col min="2050" max="2050" width="25.5703125" style="76" customWidth="1"/>
    <col min="2051" max="2051" width="8.42578125" style="76" bestFit="1" customWidth="1"/>
    <col min="2052" max="2052" width="7.85546875" style="76" customWidth="1"/>
    <col min="2053" max="2053" width="7.5703125" style="76" bestFit="1" customWidth="1"/>
    <col min="2054" max="2054" width="8.42578125" style="76" bestFit="1" customWidth="1"/>
    <col min="2055" max="2055" width="7.42578125" style="76" customWidth="1"/>
    <col min="2056" max="2056" width="7.5703125" style="76" bestFit="1" customWidth="1"/>
    <col min="2057" max="2057" width="8.140625" style="76" bestFit="1" customWidth="1"/>
    <col min="2058" max="2058" width="8" style="76" customWidth="1"/>
    <col min="2059" max="2059" width="7.7109375" style="76" bestFit="1" customWidth="1"/>
    <col min="2060" max="2060" width="8.42578125" style="76" bestFit="1" customWidth="1"/>
    <col min="2061" max="2061" width="7.140625" style="76" customWidth="1"/>
    <col min="2062" max="2062" width="7" style="76" customWidth="1"/>
    <col min="2063" max="2063" width="8.7109375" style="76" bestFit="1" customWidth="1"/>
    <col min="2064" max="2064" width="7.28515625" style="76" customWidth="1"/>
    <col min="2065" max="2065" width="2.140625" style="76" customWidth="1"/>
    <col min="2066" max="2066" width="8.42578125" style="76" bestFit="1" customWidth="1"/>
    <col min="2067" max="2068" width="8.42578125" style="76" customWidth="1"/>
    <col min="2069" max="2069" width="9.28515625" style="76" customWidth="1"/>
    <col min="2070" max="2070" width="8.7109375" style="76" bestFit="1" customWidth="1"/>
    <col min="2071" max="2071" width="7.5703125" style="76" customWidth="1"/>
    <col min="2072" max="2073" width="8.7109375" style="76" bestFit="1" customWidth="1"/>
    <col min="2074" max="2074" width="9.28515625" style="76" bestFit="1" customWidth="1"/>
    <col min="2075" max="2304" width="9.140625" style="76"/>
    <col min="2305" max="2305" width="5.7109375" style="76" customWidth="1"/>
    <col min="2306" max="2306" width="25.5703125" style="76" customWidth="1"/>
    <col min="2307" max="2307" width="8.42578125" style="76" bestFit="1" customWidth="1"/>
    <col min="2308" max="2308" width="7.85546875" style="76" customWidth="1"/>
    <col min="2309" max="2309" width="7.5703125" style="76" bestFit="1" customWidth="1"/>
    <col min="2310" max="2310" width="8.42578125" style="76" bestFit="1" customWidth="1"/>
    <col min="2311" max="2311" width="7.42578125" style="76" customWidth="1"/>
    <col min="2312" max="2312" width="7.5703125" style="76" bestFit="1" customWidth="1"/>
    <col min="2313" max="2313" width="8.140625" style="76" bestFit="1" customWidth="1"/>
    <col min="2314" max="2314" width="8" style="76" customWidth="1"/>
    <col min="2315" max="2315" width="7.7109375" style="76" bestFit="1" customWidth="1"/>
    <col min="2316" max="2316" width="8.42578125" style="76" bestFit="1" customWidth="1"/>
    <col min="2317" max="2317" width="7.140625" style="76" customWidth="1"/>
    <col min="2318" max="2318" width="7" style="76" customWidth="1"/>
    <col min="2319" max="2319" width="8.7109375" style="76" bestFit="1" customWidth="1"/>
    <col min="2320" max="2320" width="7.28515625" style="76" customWidth="1"/>
    <col min="2321" max="2321" width="2.140625" style="76" customWidth="1"/>
    <col min="2322" max="2322" width="8.42578125" style="76" bestFit="1" customWidth="1"/>
    <col min="2323" max="2324" width="8.42578125" style="76" customWidth="1"/>
    <col min="2325" max="2325" width="9.28515625" style="76" customWidth="1"/>
    <col min="2326" max="2326" width="8.7109375" style="76" bestFit="1" customWidth="1"/>
    <col min="2327" max="2327" width="7.5703125" style="76" customWidth="1"/>
    <col min="2328" max="2329" width="8.7109375" style="76" bestFit="1" customWidth="1"/>
    <col min="2330" max="2330" width="9.28515625" style="76" bestFit="1" customWidth="1"/>
    <col min="2331" max="2560" width="9.140625" style="76"/>
    <col min="2561" max="2561" width="5.7109375" style="76" customWidth="1"/>
    <col min="2562" max="2562" width="25.5703125" style="76" customWidth="1"/>
    <col min="2563" max="2563" width="8.42578125" style="76" bestFit="1" customWidth="1"/>
    <col min="2564" max="2564" width="7.85546875" style="76" customWidth="1"/>
    <col min="2565" max="2565" width="7.5703125" style="76" bestFit="1" customWidth="1"/>
    <col min="2566" max="2566" width="8.42578125" style="76" bestFit="1" customWidth="1"/>
    <col min="2567" max="2567" width="7.42578125" style="76" customWidth="1"/>
    <col min="2568" max="2568" width="7.5703125" style="76" bestFit="1" customWidth="1"/>
    <col min="2569" max="2569" width="8.140625" style="76" bestFit="1" customWidth="1"/>
    <col min="2570" max="2570" width="8" style="76" customWidth="1"/>
    <col min="2571" max="2571" width="7.7109375" style="76" bestFit="1" customWidth="1"/>
    <col min="2572" max="2572" width="8.42578125" style="76" bestFit="1" customWidth="1"/>
    <col min="2573" max="2573" width="7.140625" style="76" customWidth="1"/>
    <col min="2574" max="2574" width="7" style="76" customWidth="1"/>
    <col min="2575" max="2575" width="8.7109375" style="76" bestFit="1" customWidth="1"/>
    <col min="2576" max="2576" width="7.28515625" style="76" customWidth="1"/>
    <col min="2577" max="2577" width="2.140625" style="76" customWidth="1"/>
    <col min="2578" max="2578" width="8.42578125" style="76" bestFit="1" customWidth="1"/>
    <col min="2579" max="2580" width="8.42578125" style="76" customWidth="1"/>
    <col min="2581" max="2581" width="9.28515625" style="76" customWidth="1"/>
    <col min="2582" max="2582" width="8.7109375" style="76" bestFit="1" customWidth="1"/>
    <col min="2583" max="2583" width="7.5703125" style="76" customWidth="1"/>
    <col min="2584" max="2585" width="8.7109375" style="76" bestFit="1" customWidth="1"/>
    <col min="2586" max="2586" width="9.28515625" style="76" bestFit="1" customWidth="1"/>
    <col min="2587" max="2816" width="9.140625" style="76"/>
    <col min="2817" max="2817" width="5.7109375" style="76" customWidth="1"/>
    <col min="2818" max="2818" width="25.5703125" style="76" customWidth="1"/>
    <col min="2819" max="2819" width="8.42578125" style="76" bestFit="1" customWidth="1"/>
    <col min="2820" max="2820" width="7.85546875" style="76" customWidth="1"/>
    <col min="2821" max="2821" width="7.5703125" style="76" bestFit="1" customWidth="1"/>
    <col min="2822" max="2822" width="8.42578125" style="76" bestFit="1" customWidth="1"/>
    <col min="2823" max="2823" width="7.42578125" style="76" customWidth="1"/>
    <col min="2824" max="2824" width="7.5703125" style="76" bestFit="1" customWidth="1"/>
    <col min="2825" max="2825" width="8.140625" style="76" bestFit="1" customWidth="1"/>
    <col min="2826" max="2826" width="8" style="76" customWidth="1"/>
    <col min="2827" max="2827" width="7.7109375" style="76" bestFit="1" customWidth="1"/>
    <col min="2828" max="2828" width="8.42578125" style="76" bestFit="1" customWidth="1"/>
    <col min="2829" max="2829" width="7.140625" style="76" customWidth="1"/>
    <col min="2830" max="2830" width="7" style="76" customWidth="1"/>
    <col min="2831" max="2831" width="8.7109375" style="76" bestFit="1" customWidth="1"/>
    <col min="2832" max="2832" width="7.28515625" style="76" customWidth="1"/>
    <col min="2833" max="2833" width="2.140625" style="76" customWidth="1"/>
    <col min="2834" max="2834" width="8.42578125" style="76" bestFit="1" customWidth="1"/>
    <col min="2835" max="2836" width="8.42578125" style="76" customWidth="1"/>
    <col min="2837" max="2837" width="9.28515625" style="76" customWidth="1"/>
    <col min="2838" max="2838" width="8.7109375" style="76" bestFit="1" customWidth="1"/>
    <col min="2839" max="2839" width="7.5703125" style="76" customWidth="1"/>
    <col min="2840" max="2841" width="8.7109375" style="76" bestFit="1" customWidth="1"/>
    <col min="2842" max="2842" width="9.28515625" style="76" bestFit="1" customWidth="1"/>
    <col min="2843" max="3072" width="9.140625" style="76"/>
    <col min="3073" max="3073" width="5.7109375" style="76" customWidth="1"/>
    <col min="3074" max="3074" width="25.5703125" style="76" customWidth="1"/>
    <col min="3075" max="3075" width="8.42578125" style="76" bestFit="1" customWidth="1"/>
    <col min="3076" max="3076" width="7.85546875" style="76" customWidth="1"/>
    <col min="3077" max="3077" width="7.5703125" style="76" bestFit="1" customWidth="1"/>
    <col min="3078" max="3078" width="8.42578125" style="76" bestFit="1" customWidth="1"/>
    <col min="3079" max="3079" width="7.42578125" style="76" customWidth="1"/>
    <col min="3080" max="3080" width="7.5703125" style="76" bestFit="1" customWidth="1"/>
    <col min="3081" max="3081" width="8.140625" style="76" bestFit="1" customWidth="1"/>
    <col min="3082" max="3082" width="8" style="76" customWidth="1"/>
    <col min="3083" max="3083" width="7.7109375" style="76" bestFit="1" customWidth="1"/>
    <col min="3084" max="3084" width="8.42578125" style="76" bestFit="1" customWidth="1"/>
    <col min="3085" max="3085" width="7.140625" style="76" customWidth="1"/>
    <col min="3086" max="3086" width="7" style="76" customWidth="1"/>
    <col min="3087" max="3087" width="8.7109375" style="76" bestFit="1" customWidth="1"/>
    <col min="3088" max="3088" width="7.28515625" style="76" customWidth="1"/>
    <col min="3089" max="3089" width="2.140625" style="76" customWidth="1"/>
    <col min="3090" max="3090" width="8.42578125" style="76" bestFit="1" customWidth="1"/>
    <col min="3091" max="3092" width="8.42578125" style="76" customWidth="1"/>
    <col min="3093" max="3093" width="9.28515625" style="76" customWidth="1"/>
    <col min="3094" max="3094" width="8.7109375" style="76" bestFit="1" customWidth="1"/>
    <col min="3095" max="3095" width="7.5703125" style="76" customWidth="1"/>
    <col min="3096" max="3097" width="8.7109375" style="76" bestFit="1" customWidth="1"/>
    <col min="3098" max="3098" width="9.28515625" style="76" bestFit="1" customWidth="1"/>
    <col min="3099" max="3328" width="9.140625" style="76"/>
    <col min="3329" max="3329" width="5.7109375" style="76" customWidth="1"/>
    <col min="3330" max="3330" width="25.5703125" style="76" customWidth="1"/>
    <col min="3331" max="3331" width="8.42578125" style="76" bestFit="1" customWidth="1"/>
    <col min="3332" max="3332" width="7.85546875" style="76" customWidth="1"/>
    <col min="3333" max="3333" width="7.5703125" style="76" bestFit="1" customWidth="1"/>
    <col min="3334" max="3334" width="8.42578125" style="76" bestFit="1" customWidth="1"/>
    <col min="3335" max="3335" width="7.42578125" style="76" customWidth="1"/>
    <col min="3336" max="3336" width="7.5703125" style="76" bestFit="1" customWidth="1"/>
    <col min="3337" max="3337" width="8.140625" style="76" bestFit="1" customWidth="1"/>
    <col min="3338" max="3338" width="8" style="76" customWidth="1"/>
    <col min="3339" max="3339" width="7.7109375" style="76" bestFit="1" customWidth="1"/>
    <col min="3340" max="3340" width="8.42578125" style="76" bestFit="1" customWidth="1"/>
    <col min="3341" max="3341" width="7.140625" style="76" customWidth="1"/>
    <col min="3342" max="3342" width="7" style="76" customWidth="1"/>
    <col min="3343" max="3343" width="8.7109375" style="76" bestFit="1" customWidth="1"/>
    <col min="3344" max="3344" width="7.28515625" style="76" customWidth="1"/>
    <col min="3345" max="3345" width="2.140625" style="76" customWidth="1"/>
    <col min="3346" max="3346" width="8.42578125" style="76" bestFit="1" customWidth="1"/>
    <col min="3347" max="3348" width="8.42578125" style="76" customWidth="1"/>
    <col min="3349" max="3349" width="9.28515625" style="76" customWidth="1"/>
    <col min="3350" max="3350" width="8.7109375" style="76" bestFit="1" customWidth="1"/>
    <col min="3351" max="3351" width="7.5703125" style="76" customWidth="1"/>
    <col min="3352" max="3353" width="8.7109375" style="76" bestFit="1" customWidth="1"/>
    <col min="3354" max="3354" width="9.28515625" style="76" bestFit="1" customWidth="1"/>
    <col min="3355" max="3584" width="9.140625" style="76"/>
    <col min="3585" max="3585" width="5.7109375" style="76" customWidth="1"/>
    <col min="3586" max="3586" width="25.5703125" style="76" customWidth="1"/>
    <col min="3587" max="3587" width="8.42578125" style="76" bestFit="1" customWidth="1"/>
    <col min="3588" max="3588" width="7.85546875" style="76" customWidth="1"/>
    <col min="3589" max="3589" width="7.5703125" style="76" bestFit="1" customWidth="1"/>
    <col min="3590" max="3590" width="8.42578125" style="76" bestFit="1" customWidth="1"/>
    <col min="3591" max="3591" width="7.42578125" style="76" customWidth="1"/>
    <col min="3592" max="3592" width="7.5703125" style="76" bestFit="1" customWidth="1"/>
    <col min="3593" max="3593" width="8.140625" style="76" bestFit="1" customWidth="1"/>
    <col min="3594" max="3594" width="8" style="76" customWidth="1"/>
    <col min="3595" max="3595" width="7.7109375" style="76" bestFit="1" customWidth="1"/>
    <col min="3596" max="3596" width="8.42578125" style="76" bestFit="1" customWidth="1"/>
    <col min="3597" max="3597" width="7.140625" style="76" customWidth="1"/>
    <col min="3598" max="3598" width="7" style="76" customWidth="1"/>
    <col min="3599" max="3599" width="8.7109375" style="76" bestFit="1" customWidth="1"/>
    <col min="3600" max="3600" width="7.28515625" style="76" customWidth="1"/>
    <col min="3601" max="3601" width="2.140625" style="76" customWidth="1"/>
    <col min="3602" max="3602" width="8.42578125" style="76" bestFit="1" customWidth="1"/>
    <col min="3603" max="3604" width="8.42578125" style="76" customWidth="1"/>
    <col min="3605" max="3605" width="9.28515625" style="76" customWidth="1"/>
    <col min="3606" max="3606" width="8.7109375" style="76" bestFit="1" customWidth="1"/>
    <col min="3607" max="3607" width="7.5703125" style="76" customWidth="1"/>
    <col min="3608" max="3609" width="8.7109375" style="76" bestFit="1" customWidth="1"/>
    <col min="3610" max="3610" width="9.28515625" style="76" bestFit="1" customWidth="1"/>
    <col min="3611" max="3840" width="9.140625" style="76"/>
    <col min="3841" max="3841" width="5.7109375" style="76" customWidth="1"/>
    <col min="3842" max="3842" width="25.5703125" style="76" customWidth="1"/>
    <col min="3843" max="3843" width="8.42578125" style="76" bestFit="1" customWidth="1"/>
    <col min="3844" max="3844" width="7.85546875" style="76" customWidth="1"/>
    <col min="3845" max="3845" width="7.5703125" style="76" bestFit="1" customWidth="1"/>
    <col min="3846" max="3846" width="8.42578125" style="76" bestFit="1" customWidth="1"/>
    <col min="3847" max="3847" width="7.42578125" style="76" customWidth="1"/>
    <col min="3848" max="3848" width="7.5703125" style="76" bestFit="1" customWidth="1"/>
    <col min="3849" max="3849" width="8.140625" style="76" bestFit="1" customWidth="1"/>
    <col min="3850" max="3850" width="8" style="76" customWidth="1"/>
    <col min="3851" max="3851" width="7.7109375" style="76" bestFit="1" customWidth="1"/>
    <col min="3852" max="3852" width="8.42578125" style="76" bestFit="1" customWidth="1"/>
    <col min="3853" max="3853" width="7.140625" style="76" customWidth="1"/>
    <col min="3854" max="3854" width="7" style="76" customWidth="1"/>
    <col min="3855" max="3855" width="8.7109375" style="76" bestFit="1" customWidth="1"/>
    <col min="3856" max="3856" width="7.28515625" style="76" customWidth="1"/>
    <col min="3857" max="3857" width="2.140625" style="76" customWidth="1"/>
    <col min="3858" max="3858" width="8.42578125" style="76" bestFit="1" customWidth="1"/>
    <col min="3859" max="3860" width="8.42578125" style="76" customWidth="1"/>
    <col min="3861" max="3861" width="9.28515625" style="76" customWidth="1"/>
    <col min="3862" max="3862" width="8.7109375" style="76" bestFit="1" customWidth="1"/>
    <col min="3863" max="3863" width="7.5703125" style="76" customWidth="1"/>
    <col min="3864" max="3865" width="8.7109375" style="76" bestFit="1" customWidth="1"/>
    <col min="3866" max="3866" width="9.28515625" style="76" bestFit="1" customWidth="1"/>
    <col min="3867" max="4096" width="9.140625" style="76"/>
    <col min="4097" max="4097" width="5.7109375" style="76" customWidth="1"/>
    <col min="4098" max="4098" width="25.5703125" style="76" customWidth="1"/>
    <col min="4099" max="4099" width="8.42578125" style="76" bestFit="1" customWidth="1"/>
    <col min="4100" max="4100" width="7.85546875" style="76" customWidth="1"/>
    <col min="4101" max="4101" width="7.5703125" style="76" bestFit="1" customWidth="1"/>
    <col min="4102" max="4102" width="8.42578125" style="76" bestFit="1" customWidth="1"/>
    <col min="4103" max="4103" width="7.42578125" style="76" customWidth="1"/>
    <col min="4104" max="4104" width="7.5703125" style="76" bestFit="1" customWidth="1"/>
    <col min="4105" max="4105" width="8.140625" style="76" bestFit="1" customWidth="1"/>
    <col min="4106" max="4106" width="8" style="76" customWidth="1"/>
    <col min="4107" max="4107" width="7.7109375" style="76" bestFit="1" customWidth="1"/>
    <col min="4108" max="4108" width="8.42578125" style="76" bestFit="1" customWidth="1"/>
    <col min="4109" max="4109" width="7.140625" style="76" customWidth="1"/>
    <col min="4110" max="4110" width="7" style="76" customWidth="1"/>
    <col min="4111" max="4111" width="8.7109375" style="76" bestFit="1" customWidth="1"/>
    <col min="4112" max="4112" width="7.28515625" style="76" customWidth="1"/>
    <col min="4113" max="4113" width="2.140625" style="76" customWidth="1"/>
    <col min="4114" max="4114" width="8.42578125" style="76" bestFit="1" customWidth="1"/>
    <col min="4115" max="4116" width="8.42578125" style="76" customWidth="1"/>
    <col min="4117" max="4117" width="9.28515625" style="76" customWidth="1"/>
    <col min="4118" max="4118" width="8.7109375" style="76" bestFit="1" customWidth="1"/>
    <col min="4119" max="4119" width="7.5703125" style="76" customWidth="1"/>
    <col min="4120" max="4121" width="8.7109375" style="76" bestFit="1" customWidth="1"/>
    <col min="4122" max="4122" width="9.28515625" style="76" bestFit="1" customWidth="1"/>
    <col min="4123" max="4352" width="9.140625" style="76"/>
    <col min="4353" max="4353" width="5.7109375" style="76" customWidth="1"/>
    <col min="4354" max="4354" width="25.5703125" style="76" customWidth="1"/>
    <col min="4355" max="4355" width="8.42578125" style="76" bestFit="1" customWidth="1"/>
    <col min="4356" max="4356" width="7.85546875" style="76" customWidth="1"/>
    <col min="4357" max="4357" width="7.5703125" style="76" bestFit="1" customWidth="1"/>
    <col min="4358" max="4358" width="8.42578125" style="76" bestFit="1" customWidth="1"/>
    <col min="4359" max="4359" width="7.42578125" style="76" customWidth="1"/>
    <col min="4360" max="4360" width="7.5703125" style="76" bestFit="1" customWidth="1"/>
    <col min="4361" max="4361" width="8.140625" style="76" bestFit="1" customWidth="1"/>
    <col min="4362" max="4362" width="8" style="76" customWidth="1"/>
    <col min="4363" max="4363" width="7.7109375" style="76" bestFit="1" customWidth="1"/>
    <col min="4364" max="4364" width="8.42578125" style="76" bestFit="1" customWidth="1"/>
    <col min="4365" max="4365" width="7.140625" style="76" customWidth="1"/>
    <col min="4366" max="4366" width="7" style="76" customWidth="1"/>
    <col min="4367" max="4367" width="8.7109375" style="76" bestFit="1" customWidth="1"/>
    <col min="4368" max="4368" width="7.28515625" style="76" customWidth="1"/>
    <col min="4369" max="4369" width="2.140625" style="76" customWidth="1"/>
    <col min="4370" max="4370" width="8.42578125" style="76" bestFit="1" customWidth="1"/>
    <col min="4371" max="4372" width="8.42578125" style="76" customWidth="1"/>
    <col min="4373" max="4373" width="9.28515625" style="76" customWidth="1"/>
    <col min="4374" max="4374" width="8.7109375" style="76" bestFit="1" customWidth="1"/>
    <col min="4375" max="4375" width="7.5703125" style="76" customWidth="1"/>
    <col min="4376" max="4377" width="8.7109375" style="76" bestFit="1" customWidth="1"/>
    <col min="4378" max="4378" width="9.28515625" style="76" bestFit="1" customWidth="1"/>
    <col min="4379" max="4608" width="9.140625" style="76"/>
    <col min="4609" max="4609" width="5.7109375" style="76" customWidth="1"/>
    <col min="4610" max="4610" width="25.5703125" style="76" customWidth="1"/>
    <col min="4611" max="4611" width="8.42578125" style="76" bestFit="1" customWidth="1"/>
    <col min="4612" max="4612" width="7.85546875" style="76" customWidth="1"/>
    <col min="4613" max="4613" width="7.5703125" style="76" bestFit="1" customWidth="1"/>
    <col min="4614" max="4614" width="8.42578125" style="76" bestFit="1" customWidth="1"/>
    <col min="4615" max="4615" width="7.42578125" style="76" customWidth="1"/>
    <col min="4616" max="4616" width="7.5703125" style="76" bestFit="1" customWidth="1"/>
    <col min="4617" max="4617" width="8.140625" style="76" bestFit="1" customWidth="1"/>
    <col min="4618" max="4618" width="8" style="76" customWidth="1"/>
    <col min="4619" max="4619" width="7.7109375" style="76" bestFit="1" customWidth="1"/>
    <col min="4620" max="4620" width="8.42578125" style="76" bestFit="1" customWidth="1"/>
    <col min="4621" max="4621" width="7.140625" style="76" customWidth="1"/>
    <col min="4622" max="4622" width="7" style="76" customWidth="1"/>
    <col min="4623" max="4623" width="8.7109375" style="76" bestFit="1" customWidth="1"/>
    <col min="4624" max="4624" width="7.28515625" style="76" customWidth="1"/>
    <col min="4625" max="4625" width="2.140625" style="76" customWidth="1"/>
    <col min="4626" max="4626" width="8.42578125" style="76" bestFit="1" customWidth="1"/>
    <col min="4627" max="4628" width="8.42578125" style="76" customWidth="1"/>
    <col min="4629" max="4629" width="9.28515625" style="76" customWidth="1"/>
    <col min="4630" max="4630" width="8.7109375" style="76" bestFit="1" customWidth="1"/>
    <col min="4631" max="4631" width="7.5703125" style="76" customWidth="1"/>
    <col min="4632" max="4633" width="8.7109375" style="76" bestFit="1" customWidth="1"/>
    <col min="4634" max="4634" width="9.28515625" style="76" bestFit="1" customWidth="1"/>
    <col min="4635" max="4864" width="9.140625" style="76"/>
    <col min="4865" max="4865" width="5.7109375" style="76" customWidth="1"/>
    <col min="4866" max="4866" width="25.5703125" style="76" customWidth="1"/>
    <col min="4867" max="4867" width="8.42578125" style="76" bestFit="1" customWidth="1"/>
    <col min="4868" max="4868" width="7.85546875" style="76" customWidth="1"/>
    <col min="4869" max="4869" width="7.5703125" style="76" bestFit="1" customWidth="1"/>
    <col min="4870" max="4870" width="8.42578125" style="76" bestFit="1" customWidth="1"/>
    <col min="4871" max="4871" width="7.42578125" style="76" customWidth="1"/>
    <col min="4872" max="4872" width="7.5703125" style="76" bestFit="1" customWidth="1"/>
    <col min="4873" max="4873" width="8.140625" style="76" bestFit="1" customWidth="1"/>
    <col min="4874" max="4874" width="8" style="76" customWidth="1"/>
    <col min="4875" max="4875" width="7.7109375" style="76" bestFit="1" customWidth="1"/>
    <col min="4876" max="4876" width="8.42578125" style="76" bestFit="1" customWidth="1"/>
    <col min="4877" max="4877" width="7.140625" style="76" customWidth="1"/>
    <col min="4878" max="4878" width="7" style="76" customWidth="1"/>
    <col min="4879" max="4879" width="8.7109375" style="76" bestFit="1" customWidth="1"/>
    <col min="4880" max="4880" width="7.28515625" style="76" customWidth="1"/>
    <col min="4881" max="4881" width="2.140625" style="76" customWidth="1"/>
    <col min="4882" max="4882" width="8.42578125" style="76" bestFit="1" customWidth="1"/>
    <col min="4883" max="4884" width="8.42578125" style="76" customWidth="1"/>
    <col min="4885" max="4885" width="9.28515625" style="76" customWidth="1"/>
    <col min="4886" max="4886" width="8.7109375" style="76" bestFit="1" customWidth="1"/>
    <col min="4887" max="4887" width="7.5703125" style="76" customWidth="1"/>
    <col min="4888" max="4889" width="8.7109375" style="76" bestFit="1" customWidth="1"/>
    <col min="4890" max="4890" width="9.28515625" style="76" bestFit="1" customWidth="1"/>
    <col min="4891" max="5120" width="9.140625" style="76"/>
    <col min="5121" max="5121" width="5.7109375" style="76" customWidth="1"/>
    <col min="5122" max="5122" width="25.5703125" style="76" customWidth="1"/>
    <col min="5123" max="5123" width="8.42578125" style="76" bestFit="1" customWidth="1"/>
    <col min="5124" max="5124" width="7.85546875" style="76" customWidth="1"/>
    <col min="5125" max="5125" width="7.5703125" style="76" bestFit="1" customWidth="1"/>
    <col min="5126" max="5126" width="8.42578125" style="76" bestFit="1" customWidth="1"/>
    <col min="5127" max="5127" width="7.42578125" style="76" customWidth="1"/>
    <col min="5128" max="5128" width="7.5703125" style="76" bestFit="1" customWidth="1"/>
    <col min="5129" max="5129" width="8.140625" style="76" bestFit="1" customWidth="1"/>
    <col min="5130" max="5130" width="8" style="76" customWidth="1"/>
    <col min="5131" max="5131" width="7.7109375" style="76" bestFit="1" customWidth="1"/>
    <col min="5132" max="5132" width="8.42578125" style="76" bestFit="1" customWidth="1"/>
    <col min="5133" max="5133" width="7.140625" style="76" customWidth="1"/>
    <col min="5134" max="5134" width="7" style="76" customWidth="1"/>
    <col min="5135" max="5135" width="8.7109375" style="76" bestFit="1" customWidth="1"/>
    <col min="5136" max="5136" width="7.28515625" style="76" customWidth="1"/>
    <col min="5137" max="5137" width="2.140625" style="76" customWidth="1"/>
    <col min="5138" max="5138" width="8.42578125" style="76" bestFit="1" customWidth="1"/>
    <col min="5139" max="5140" width="8.42578125" style="76" customWidth="1"/>
    <col min="5141" max="5141" width="9.28515625" style="76" customWidth="1"/>
    <col min="5142" max="5142" width="8.7109375" style="76" bestFit="1" customWidth="1"/>
    <col min="5143" max="5143" width="7.5703125" style="76" customWidth="1"/>
    <col min="5144" max="5145" width="8.7109375" style="76" bestFit="1" customWidth="1"/>
    <col min="5146" max="5146" width="9.28515625" style="76" bestFit="1" customWidth="1"/>
    <col min="5147" max="5376" width="9.140625" style="76"/>
    <col min="5377" max="5377" width="5.7109375" style="76" customWidth="1"/>
    <col min="5378" max="5378" width="25.5703125" style="76" customWidth="1"/>
    <col min="5379" max="5379" width="8.42578125" style="76" bestFit="1" customWidth="1"/>
    <col min="5380" max="5380" width="7.85546875" style="76" customWidth="1"/>
    <col min="5381" max="5381" width="7.5703125" style="76" bestFit="1" customWidth="1"/>
    <col min="5382" max="5382" width="8.42578125" style="76" bestFit="1" customWidth="1"/>
    <col min="5383" max="5383" width="7.42578125" style="76" customWidth="1"/>
    <col min="5384" max="5384" width="7.5703125" style="76" bestFit="1" customWidth="1"/>
    <col min="5385" max="5385" width="8.140625" style="76" bestFit="1" customWidth="1"/>
    <col min="5386" max="5386" width="8" style="76" customWidth="1"/>
    <col min="5387" max="5387" width="7.7109375" style="76" bestFit="1" customWidth="1"/>
    <col min="5388" max="5388" width="8.42578125" style="76" bestFit="1" customWidth="1"/>
    <col min="5389" max="5389" width="7.140625" style="76" customWidth="1"/>
    <col min="5390" max="5390" width="7" style="76" customWidth="1"/>
    <col min="5391" max="5391" width="8.7109375" style="76" bestFit="1" customWidth="1"/>
    <col min="5392" max="5392" width="7.28515625" style="76" customWidth="1"/>
    <col min="5393" max="5393" width="2.140625" style="76" customWidth="1"/>
    <col min="5394" max="5394" width="8.42578125" style="76" bestFit="1" customWidth="1"/>
    <col min="5395" max="5396" width="8.42578125" style="76" customWidth="1"/>
    <col min="5397" max="5397" width="9.28515625" style="76" customWidth="1"/>
    <col min="5398" max="5398" width="8.7109375" style="76" bestFit="1" customWidth="1"/>
    <col min="5399" max="5399" width="7.5703125" style="76" customWidth="1"/>
    <col min="5400" max="5401" width="8.7109375" style="76" bestFit="1" customWidth="1"/>
    <col min="5402" max="5402" width="9.28515625" style="76" bestFit="1" customWidth="1"/>
    <col min="5403" max="5632" width="9.140625" style="76"/>
    <col min="5633" max="5633" width="5.7109375" style="76" customWidth="1"/>
    <col min="5634" max="5634" width="25.5703125" style="76" customWidth="1"/>
    <col min="5635" max="5635" width="8.42578125" style="76" bestFit="1" customWidth="1"/>
    <col min="5636" max="5636" width="7.85546875" style="76" customWidth="1"/>
    <col min="5637" max="5637" width="7.5703125" style="76" bestFit="1" customWidth="1"/>
    <col min="5638" max="5638" width="8.42578125" style="76" bestFit="1" customWidth="1"/>
    <col min="5639" max="5639" width="7.42578125" style="76" customWidth="1"/>
    <col min="5640" max="5640" width="7.5703125" style="76" bestFit="1" customWidth="1"/>
    <col min="5641" max="5641" width="8.140625" style="76" bestFit="1" customWidth="1"/>
    <col min="5642" max="5642" width="8" style="76" customWidth="1"/>
    <col min="5643" max="5643" width="7.7109375" style="76" bestFit="1" customWidth="1"/>
    <col min="5644" max="5644" width="8.42578125" style="76" bestFit="1" customWidth="1"/>
    <col min="5645" max="5645" width="7.140625" style="76" customWidth="1"/>
    <col min="5646" max="5646" width="7" style="76" customWidth="1"/>
    <col min="5647" max="5647" width="8.7109375" style="76" bestFit="1" customWidth="1"/>
    <col min="5648" max="5648" width="7.28515625" style="76" customWidth="1"/>
    <col min="5649" max="5649" width="2.140625" style="76" customWidth="1"/>
    <col min="5650" max="5650" width="8.42578125" style="76" bestFit="1" customWidth="1"/>
    <col min="5651" max="5652" width="8.42578125" style="76" customWidth="1"/>
    <col min="5653" max="5653" width="9.28515625" style="76" customWidth="1"/>
    <col min="5654" max="5654" width="8.7109375" style="76" bestFit="1" customWidth="1"/>
    <col min="5655" max="5655" width="7.5703125" style="76" customWidth="1"/>
    <col min="5656" max="5657" width="8.7109375" style="76" bestFit="1" customWidth="1"/>
    <col min="5658" max="5658" width="9.28515625" style="76" bestFit="1" customWidth="1"/>
    <col min="5659" max="5888" width="9.140625" style="76"/>
    <col min="5889" max="5889" width="5.7109375" style="76" customWidth="1"/>
    <col min="5890" max="5890" width="25.5703125" style="76" customWidth="1"/>
    <col min="5891" max="5891" width="8.42578125" style="76" bestFit="1" customWidth="1"/>
    <col min="5892" max="5892" width="7.85546875" style="76" customWidth="1"/>
    <col min="5893" max="5893" width="7.5703125" style="76" bestFit="1" customWidth="1"/>
    <col min="5894" max="5894" width="8.42578125" style="76" bestFit="1" customWidth="1"/>
    <col min="5895" max="5895" width="7.42578125" style="76" customWidth="1"/>
    <col min="5896" max="5896" width="7.5703125" style="76" bestFit="1" customWidth="1"/>
    <col min="5897" max="5897" width="8.140625" style="76" bestFit="1" customWidth="1"/>
    <col min="5898" max="5898" width="8" style="76" customWidth="1"/>
    <col min="5899" max="5899" width="7.7109375" style="76" bestFit="1" customWidth="1"/>
    <col min="5900" max="5900" width="8.42578125" style="76" bestFit="1" customWidth="1"/>
    <col min="5901" max="5901" width="7.140625" style="76" customWidth="1"/>
    <col min="5902" max="5902" width="7" style="76" customWidth="1"/>
    <col min="5903" max="5903" width="8.7109375" style="76" bestFit="1" customWidth="1"/>
    <col min="5904" max="5904" width="7.28515625" style="76" customWidth="1"/>
    <col min="5905" max="5905" width="2.140625" style="76" customWidth="1"/>
    <col min="5906" max="5906" width="8.42578125" style="76" bestFit="1" customWidth="1"/>
    <col min="5907" max="5908" width="8.42578125" style="76" customWidth="1"/>
    <col min="5909" max="5909" width="9.28515625" style="76" customWidth="1"/>
    <col min="5910" max="5910" width="8.7109375" style="76" bestFit="1" customWidth="1"/>
    <col min="5911" max="5911" width="7.5703125" style="76" customWidth="1"/>
    <col min="5912" max="5913" width="8.7109375" style="76" bestFit="1" customWidth="1"/>
    <col min="5914" max="5914" width="9.28515625" style="76" bestFit="1" customWidth="1"/>
    <col min="5915" max="6144" width="9.140625" style="76"/>
    <col min="6145" max="6145" width="5.7109375" style="76" customWidth="1"/>
    <col min="6146" max="6146" width="25.5703125" style="76" customWidth="1"/>
    <col min="6147" max="6147" width="8.42578125" style="76" bestFit="1" customWidth="1"/>
    <col min="6148" max="6148" width="7.85546875" style="76" customWidth="1"/>
    <col min="6149" max="6149" width="7.5703125" style="76" bestFit="1" customWidth="1"/>
    <col min="6150" max="6150" width="8.42578125" style="76" bestFit="1" customWidth="1"/>
    <col min="6151" max="6151" width="7.42578125" style="76" customWidth="1"/>
    <col min="6152" max="6152" width="7.5703125" style="76" bestFit="1" customWidth="1"/>
    <col min="6153" max="6153" width="8.140625" style="76" bestFit="1" customWidth="1"/>
    <col min="6154" max="6154" width="8" style="76" customWidth="1"/>
    <col min="6155" max="6155" width="7.7109375" style="76" bestFit="1" customWidth="1"/>
    <col min="6156" max="6156" width="8.42578125" style="76" bestFit="1" customWidth="1"/>
    <col min="6157" max="6157" width="7.140625" style="76" customWidth="1"/>
    <col min="6158" max="6158" width="7" style="76" customWidth="1"/>
    <col min="6159" max="6159" width="8.7109375" style="76" bestFit="1" customWidth="1"/>
    <col min="6160" max="6160" width="7.28515625" style="76" customWidth="1"/>
    <col min="6161" max="6161" width="2.140625" style="76" customWidth="1"/>
    <col min="6162" max="6162" width="8.42578125" style="76" bestFit="1" customWidth="1"/>
    <col min="6163" max="6164" width="8.42578125" style="76" customWidth="1"/>
    <col min="6165" max="6165" width="9.28515625" style="76" customWidth="1"/>
    <col min="6166" max="6166" width="8.7109375" style="76" bestFit="1" customWidth="1"/>
    <col min="6167" max="6167" width="7.5703125" style="76" customWidth="1"/>
    <col min="6168" max="6169" width="8.7109375" style="76" bestFit="1" customWidth="1"/>
    <col min="6170" max="6170" width="9.28515625" style="76" bestFit="1" customWidth="1"/>
    <col min="6171" max="6400" width="9.140625" style="76"/>
    <col min="6401" max="6401" width="5.7109375" style="76" customWidth="1"/>
    <col min="6402" max="6402" width="25.5703125" style="76" customWidth="1"/>
    <col min="6403" max="6403" width="8.42578125" style="76" bestFit="1" customWidth="1"/>
    <col min="6404" max="6404" width="7.85546875" style="76" customWidth="1"/>
    <col min="6405" max="6405" width="7.5703125" style="76" bestFit="1" customWidth="1"/>
    <col min="6406" max="6406" width="8.42578125" style="76" bestFit="1" customWidth="1"/>
    <col min="6407" max="6407" width="7.42578125" style="76" customWidth="1"/>
    <col min="6408" max="6408" width="7.5703125" style="76" bestFit="1" customWidth="1"/>
    <col min="6409" max="6409" width="8.140625" style="76" bestFit="1" customWidth="1"/>
    <col min="6410" max="6410" width="8" style="76" customWidth="1"/>
    <col min="6411" max="6411" width="7.7109375" style="76" bestFit="1" customWidth="1"/>
    <col min="6412" max="6412" width="8.42578125" style="76" bestFit="1" customWidth="1"/>
    <col min="6413" max="6413" width="7.140625" style="76" customWidth="1"/>
    <col min="6414" max="6414" width="7" style="76" customWidth="1"/>
    <col min="6415" max="6415" width="8.7109375" style="76" bestFit="1" customWidth="1"/>
    <col min="6416" max="6416" width="7.28515625" style="76" customWidth="1"/>
    <col min="6417" max="6417" width="2.140625" style="76" customWidth="1"/>
    <col min="6418" max="6418" width="8.42578125" style="76" bestFit="1" customWidth="1"/>
    <col min="6419" max="6420" width="8.42578125" style="76" customWidth="1"/>
    <col min="6421" max="6421" width="9.28515625" style="76" customWidth="1"/>
    <col min="6422" max="6422" width="8.7109375" style="76" bestFit="1" customWidth="1"/>
    <col min="6423" max="6423" width="7.5703125" style="76" customWidth="1"/>
    <col min="6424" max="6425" width="8.7109375" style="76" bestFit="1" customWidth="1"/>
    <col min="6426" max="6426" width="9.28515625" style="76" bestFit="1" customWidth="1"/>
    <col min="6427" max="6656" width="9.140625" style="76"/>
    <col min="6657" max="6657" width="5.7109375" style="76" customWidth="1"/>
    <col min="6658" max="6658" width="25.5703125" style="76" customWidth="1"/>
    <col min="6659" max="6659" width="8.42578125" style="76" bestFit="1" customWidth="1"/>
    <col min="6660" max="6660" width="7.85546875" style="76" customWidth="1"/>
    <col min="6661" max="6661" width="7.5703125" style="76" bestFit="1" customWidth="1"/>
    <col min="6662" max="6662" width="8.42578125" style="76" bestFit="1" customWidth="1"/>
    <col min="6663" max="6663" width="7.42578125" style="76" customWidth="1"/>
    <col min="6664" max="6664" width="7.5703125" style="76" bestFit="1" customWidth="1"/>
    <col min="6665" max="6665" width="8.140625" style="76" bestFit="1" customWidth="1"/>
    <col min="6666" max="6666" width="8" style="76" customWidth="1"/>
    <col min="6667" max="6667" width="7.7109375" style="76" bestFit="1" customWidth="1"/>
    <col min="6668" max="6668" width="8.42578125" style="76" bestFit="1" customWidth="1"/>
    <col min="6669" max="6669" width="7.140625" style="76" customWidth="1"/>
    <col min="6670" max="6670" width="7" style="76" customWidth="1"/>
    <col min="6671" max="6671" width="8.7109375" style="76" bestFit="1" customWidth="1"/>
    <col min="6672" max="6672" width="7.28515625" style="76" customWidth="1"/>
    <col min="6673" max="6673" width="2.140625" style="76" customWidth="1"/>
    <col min="6674" max="6674" width="8.42578125" style="76" bestFit="1" customWidth="1"/>
    <col min="6675" max="6676" width="8.42578125" style="76" customWidth="1"/>
    <col min="6677" max="6677" width="9.28515625" style="76" customWidth="1"/>
    <col min="6678" max="6678" width="8.7109375" style="76" bestFit="1" customWidth="1"/>
    <col min="6679" max="6679" width="7.5703125" style="76" customWidth="1"/>
    <col min="6680" max="6681" width="8.7109375" style="76" bestFit="1" customWidth="1"/>
    <col min="6682" max="6682" width="9.28515625" style="76" bestFit="1" customWidth="1"/>
    <col min="6683" max="6912" width="9.140625" style="76"/>
    <col min="6913" max="6913" width="5.7109375" style="76" customWidth="1"/>
    <col min="6914" max="6914" width="25.5703125" style="76" customWidth="1"/>
    <col min="6915" max="6915" width="8.42578125" style="76" bestFit="1" customWidth="1"/>
    <col min="6916" max="6916" width="7.85546875" style="76" customWidth="1"/>
    <col min="6917" max="6917" width="7.5703125" style="76" bestFit="1" customWidth="1"/>
    <col min="6918" max="6918" width="8.42578125" style="76" bestFit="1" customWidth="1"/>
    <col min="6919" max="6919" width="7.42578125" style="76" customWidth="1"/>
    <col min="6920" max="6920" width="7.5703125" style="76" bestFit="1" customWidth="1"/>
    <col min="6921" max="6921" width="8.140625" style="76" bestFit="1" customWidth="1"/>
    <col min="6922" max="6922" width="8" style="76" customWidth="1"/>
    <col min="6923" max="6923" width="7.7109375" style="76" bestFit="1" customWidth="1"/>
    <col min="6924" max="6924" width="8.42578125" style="76" bestFit="1" customWidth="1"/>
    <col min="6925" max="6925" width="7.140625" style="76" customWidth="1"/>
    <col min="6926" max="6926" width="7" style="76" customWidth="1"/>
    <col min="6927" max="6927" width="8.7109375" style="76" bestFit="1" customWidth="1"/>
    <col min="6928" max="6928" width="7.28515625" style="76" customWidth="1"/>
    <col min="6929" max="6929" width="2.140625" style="76" customWidth="1"/>
    <col min="6930" max="6930" width="8.42578125" style="76" bestFit="1" customWidth="1"/>
    <col min="6931" max="6932" width="8.42578125" style="76" customWidth="1"/>
    <col min="6933" max="6933" width="9.28515625" style="76" customWidth="1"/>
    <col min="6934" max="6934" width="8.7109375" style="76" bestFit="1" customWidth="1"/>
    <col min="6935" max="6935" width="7.5703125" style="76" customWidth="1"/>
    <col min="6936" max="6937" width="8.7109375" style="76" bestFit="1" customWidth="1"/>
    <col min="6938" max="6938" width="9.28515625" style="76" bestFit="1" customWidth="1"/>
    <col min="6939" max="7168" width="9.140625" style="76"/>
    <col min="7169" max="7169" width="5.7109375" style="76" customWidth="1"/>
    <col min="7170" max="7170" width="25.5703125" style="76" customWidth="1"/>
    <col min="7171" max="7171" width="8.42578125" style="76" bestFit="1" customWidth="1"/>
    <col min="7172" max="7172" width="7.85546875" style="76" customWidth="1"/>
    <col min="7173" max="7173" width="7.5703125" style="76" bestFit="1" customWidth="1"/>
    <col min="7174" max="7174" width="8.42578125" style="76" bestFit="1" customWidth="1"/>
    <col min="7175" max="7175" width="7.42578125" style="76" customWidth="1"/>
    <col min="7176" max="7176" width="7.5703125" style="76" bestFit="1" customWidth="1"/>
    <col min="7177" max="7177" width="8.140625" style="76" bestFit="1" customWidth="1"/>
    <col min="7178" max="7178" width="8" style="76" customWidth="1"/>
    <col min="7179" max="7179" width="7.7109375" style="76" bestFit="1" customWidth="1"/>
    <col min="7180" max="7180" width="8.42578125" style="76" bestFit="1" customWidth="1"/>
    <col min="7181" max="7181" width="7.140625" style="76" customWidth="1"/>
    <col min="7182" max="7182" width="7" style="76" customWidth="1"/>
    <col min="7183" max="7183" width="8.7109375" style="76" bestFit="1" customWidth="1"/>
    <col min="7184" max="7184" width="7.28515625" style="76" customWidth="1"/>
    <col min="7185" max="7185" width="2.140625" style="76" customWidth="1"/>
    <col min="7186" max="7186" width="8.42578125" style="76" bestFit="1" customWidth="1"/>
    <col min="7187" max="7188" width="8.42578125" style="76" customWidth="1"/>
    <col min="7189" max="7189" width="9.28515625" style="76" customWidth="1"/>
    <col min="7190" max="7190" width="8.7109375" style="76" bestFit="1" customWidth="1"/>
    <col min="7191" max="7191" width="7.5703125" style="76" customWidth="1"/>
    <col min="7192" max="7193" width="8.7109375" style="76" bestFit="1" customWidth="1"/>
    <col min="7194" max="7194" width="9.28515625" style="76" bestFit="1" customWidth="1"/>
    <col min="7195" max="7424" width="9.140625" style="76"/>
    <col min="7425" max="7425" width="5.7109375" style="76" customWidth="1"/>
    <col min="7426" max="7426" width="25.5703125" style="76" customWidth="1"/>
    <col min="7427" max="7427" width="8.42578125" style="76" bestFit="1" customWidth="1"/>
    <col min="7428" max="7428" width="7.85546875" style="76" customWidth="1"/>
    <col min="7429" max="7429" width="7.5703125" style="76" bestFit="1" customWidth="1"/>
    <col min="7430" max="7430" width="8.42578125" style="76" bestFit="1" customWidth="1"/>
    <col min="7431" max="7431" width="7.42578125" style="76" customWidth="1"/>
    <col min="7432" max="7432" width="7.5703125" style="76" bestFit="1" customWidth="1"/>
    <col min="7433" max="7433" width="8.140625" style="76" bestFit="1" customWidth="1"/>
    <col min="7434" max="7434" width="8" style="76" customWidth="1"/>
    <col min="7435" max="7435" width="7.7109375" style="76" bestFit="1" customWidth="1"/>
    <col min="7436" max="7436" width="8.42578125" style="76" bestFit="1" customWidth="1"/>
    <col min="7437" max="7437" width="7.140625" style="76" customWidth="1"/>
    <col min="7438" max="7438" width="7" style="76" customWidth="1"/>
    <col min="7439" max="7439" width="8.7109375" style="76" bestFit="1" customWidth="1"/>
    <col min="7440" max="7440" width="7.28515625" style="76" customWidth="1"/>
    <col min="7441" max="7441" width="2.140625" style="76" customWidth="1"/>
    <col min="7442" max="7442" width="8.42578125" style="76" bestFit="1" customWidth="1"/>
    <col min="7443" max="7444" width="8.42578125" style="76" customWidth="1"/>
    <col min="7445" max="7445" width="9.28515625" style="76" customWidth="1"/>
    <col min="7446" max="7446" width="8.7109375" style="76" bestFit="1" customWidth="1"/>
    <col min="7447" max="7447" width="7.5703125" style="76" customWidth="1"/>
    <col min="7448" max="7449" width="8.7109375" style="76" bestFit="1" customWidth="1"/>
    <col min="7450" max="7450" width="9.28515625" style="76" bestFit="1" customWidth="1"/>
    <col min="7451" max="7680" width="9.140625" style="76"/>
    <col min="7681" max="7681" width="5.7109375" style="76" customWidth="1"/>
    <col min="7682" max="7682" width="25.5703125" style="76" customWidth="1"/>
    <col min="7683" max="7683" width="8.42578125" style="76" bestFit="1" customWidth="1"/>
    <col min="7684" max="7684" width="7.85546875" style="76" customWidth="1"/>
    <col min="7685" max="7685" width="7.5703125" style="76" bestFit="1" customWidth="1"/>
    <col min="7686" max="7686" width="8.42578125" style="76" bestFit="1" customWidth="1"/>
    <col min="7687" max="7687" width="7.42578125" style="76" customWidth="1"/>
    <col min="7688" max="7688" width="7.5703125" style="76" bestFit="1" customWidth="1"/>
    <col min="7689" max="7689" width="8.140625" style="76" bestFit="1" customWidth="1"/>
    <col min="7690" max="7690" width="8" style="76" customWidth="1"/>
    <col min="7691" max="7691" width="7.7109375" style="76" bestFit="1" customWidth="1"/>
    <col min="7692" max="7692" width="8.42578125" style="76" bestFit="1" customWidth="1"/>
    <col min="7693" max="7693" width="7.140625" style="76" customWidth="1"/>
    <col min="7694" max="7694" width="7" style="76" customWidth="1"/>
    <col min="7695" max="7695" width="8.7109375" style="76" bestFit="1" customWidth="1"/>
    <col min="7696" max="7696" width="7.28515625" style="76" customWidth="1"/>
    <col min="7697" max="7697" width="2.140625" style="76" customWidth="1"/>
    <col min="7698" max="7698" width="8.42578125" style="76" bestFit="1" customWidth="1"/>
    <col min="7699" max="7700" width="8.42578125" style="76" customWidth="1"/>
    <col min="7701" max="7701" width="9.28515625" style="76" customWidth="1"/>
    <col min="7702" max="7702" width="8.7109375" style="76" bestFit="1" customWidth="1"/>
    <col min="7703" max="7703" width="7.5703125" style="76" customWidth="1"/>
    <col min="7704" max="7705" width="8.7109375" style="76" bestFit="1" customWidth="1"/>
    <col min="7706" max="7706" width="9.28515625" style="76" bestFit="1" customWidth="1"/>
    <col min="7707" max="7936" width="9.140625" style="76"/>
    <col min="7937" max="7937" width="5.7109375" style="76" customWidth="1"/>
    <col min="7938" max="7938" width="25.5703125" style="76" customWidth="1"/>
    <col min="7939" max="7939" width="8.42578125" style="76" bestFit="1" customWidth="1"/>
    <col min="7940" max="7940" width="7.85546875" style="76" customWidth="1"/>
    <col min="7941" max="7941" width="7.5703125" style="76" bestFit="1" customWidth="1"/>
    <col min="7942" max="7942" width="8.42578125" style="76" bestFit="1" customWidth="1"/>
    <col min="7943" max="7943" width="7.42578125" style="76" customWidth="1"/>
    <col min="7944" max="7944" width="7.5703125" style="76" bestFit="1" customWidth="1"/>
    <col min="7945" max="7945" width="8.140625" style="76" bestFit="1" customWidth="1"/>
    <col min="7946" max="7946" width="8" style="76" customWidth="1"/>
    <col min="7947" max="7947" width="7.7109375" style="76" bestFit="1" customWidth="1"/>
    <col min="7948" max="7948" width="8.42578125" style="76" bestFit="1" customWidth="1"/>
    <col min="7949" max="7949" width="7.140625" style="76" customWidth="1"/>
    <col min="7950" max="7950" width="7" style="76" customWidth="1"/>
    <col min="7951" max="7951" width="8.7109375" style="76" bestFit="1" customWidth="1"/>
    <col min="7952" max="7952" width="7.28515625" style="76" customWidth="1"/>
    <col min="7953" max="7953" width="2.140625" style="76" customWidth="1"/>
    <col min="7954" max="7954" width="8.42578125" style="76" bestFit="1" customWidth="1"/>
    <col min="7955" max="7956" width="8.42578125" style="76" customWidth="1"/>
    <col min="7957" max="7957" width="9.28515625" style="76" customWidth="1"/>
    <col min="7958" max="7958" width="8.7109375" style="76" bestFit="1" customWidth="1"/>
    <col min="7959" max="7959" width="7.5703125" style="76" customWidth="1"/>
    <col min="7960" max="7961" width="8.7109375" style="76" bestFit="1" customWidth="1"/>
    <col min="7962" max="7962" width="9.28515625" style="76" bestFit="1" customWidth="1"/>
    <col min="7963" max="8192" width="9.140625" style="76"/>
    <col min="8193" max="8193" width="5.7109375" style="76" customWidth="1"/>
    <col min="8194" max="8194" width="25.5703125" style="76" customWidth="1"/>
    <col min="8195" max="8195" width="8.42578125" style="76" bestFit="1" customWidth="1"/>
    <col min="8196" max="8196" width="7.85546875" style="76" customWidth="1"/>
    <col min="8197" max="8197" width="7.5703125" style="76" bestFit="1" customWidth="1"/>
    <col min="8198" max="8198" width="8.42578125" style="76" bestFit="1" customWidth="1"/>
    <col min="8199" max="8199" width="7.42578125" style="76" customWidth="1"/>
    <col min="8200" max="8200" width="7.5703125" style="76" bestFit="1" customWidth="1"/>
    <col min="8201" max="8201" width="8.140625" style="76" bestFit="1" customWidth="1"/>
    <col min="8202" max="8202" width="8" style="76" customWidth="1"/>
    <col min="8203" max="8203" width="7.7109375" style="76" bestFit="1" customWidth="1"/>
    <col min="8204" max="8204" width="8.42578125" style="76" bestFit="1" customWidth="1"/>
    <col min="8205" max="8205" width="7.140625" style="76" customWidth="1"/>
    <col min="8206" max="8206" width="7" style="76" customWidth="1"/>
    <col min="8207" max="8207" width="8.7109375" style="76" bestFit="1" customWidth="1"/>
    <col min="8208" max="8208" width="7.28515625" style="76" customWidth="1"/>
    <col min="8209" max="8209" width="2.140625" style="76" customWidth="1"/>
    <col min="8210" max="8210" width="8.42578125" style="76" bestFit="1" customWidth="1"/>
    <col min="8211" max="8212" width="8.42578125" style="76" customWidth="1"/>
    <col min="8213" max="8213" width="9.28515625" style="76" customWidth="1"/>
    <col min="8214" max="8214" width="8.7109375" style="76" bestFit="1" customWidth="1"/>
    <col min="8215" max="8215" width="7.5703125" style="76" customWidth="1"/>
    <col min="8216" max="8217" width="8.7109375" style="76" bestFit="1" customWidth="1"/>
    <col min="8218" max="8218" width="9.28515625" style="76" bestFit="1" customWidth="1"/>
    <col min="8219" max="8448" width="9.140625" style="76"/>
    <col min="8449" max="8449" width="5.7109375" style="76" customWidth="1"/>
    <col min="8450" max="8450" width="25.5703125" style="76" customWidth="1"/>
    <col min="8451" max="8451" width="8.42578125" style="76" bestFit="1" customWidth="1"/>
    <col min="8452" max="8452" width="7.85546875" style="76" customWidth="1"/>
    <col min="8453" max="8453" width="7.5703125" style="76" bestFit="1" customWidth="1"/>
    <col min="8454" max="8454" width="8.42578125" style="76" bestFit="1" customWidth="1"/>
    <col min="8455" max="8455" width="7.42578125" style="76" customWidth="1"/>
    <col min="8456" max="8456" width="7.5703125" style="76" bestFit="1" customWidth="1"/>
    <col min="8457" max="8457" width="8.140625" style="76" bestFit="1" customWidth="1"/>
    <col min="8458" max="8458" width="8" style="76" customWidth="1"/>
    <col min="8459" max="8459" width="7.7109375" style="76" bestFit="1" customWidth="1"/>
    <col min="8460" max="8460" width="8.42578125" style="76" bestFit="1" customWidth="1"/>
    <col min="8461" max="8461" width="7.140625" style="76" customWidth="1"/>
    <col min="8462" max="8462" width="7" style="76" customWidth="1"/>
    <col min="8463" max="8463" width="8.7109375" style="76" bestFit="1" customWidth="1"/>
    <col min="8464" max="8464" width="7.28515625" style="76" customWidth="1"/>
    <col min="8465" max="8465" width="2.140625" style="76" customWidth="1"/>
    <col min="8466" max="8466" width="8.42578125" style="76" bestFit="1" customWidth="1"/>
    <col min="8467" max="8468" width="8.42578125" style="76" customWidth="1"/>
    <col min="8469" max="8469" width="9.28515625" style="76" customWidth="1"/>
    <col min="8470" max="8470" width="8.7109375" style="76" bestFit="1" customWidth="1"/>
    <col min="8471" max="8471" width="7.5703125" style="76" customWidth="1"/>
    <col min="8472" max="8473" width="8.7109375" style="76" bestFit="1" customWidth="1"/>
    <col min="8474" max="8474" width="9.28515625" style="76" bestFit="1" customWidth="1"/>
    <col min="8475" max="8704" width="9.140625" style="76"/>
    <col min="8705" max="8705" width="5.7109375" style="76" customWidth="1"/>
    <col min="8706" max="8706" width="25.5703125" style="76" customWidth="1"/>
    <col min="8707" max="8707" width="8.42578125" style="76" bestFit="1" customWidth="1"/>
    <col min="8708" max="8708" width="7.85546875" style="76" customWidth="1"/>
    <col min="8709" max="8709" width="7.5703125" style="76" bestFit="1" customWidth="1"/>
    <col min="8710" max="8710" width="8.42578125" style="76" bestFit="1" customWidth="1"/>
    <col min="8711" max="8711" width="7.42578125" style="76" customWidth="1"/>
    <col min="8712" max="8712" width="7.5703125" style="76" bestFit="1" customWidth="1"/>
    <col min="8713" max="8713" width="8.140625" style="76" bestFit="1" customWidth="1"/>
    <col min="8714" max="8714" width="8" style="76" customWidth="1"/>
    <col min="8715" max="8715" width="7.7109375" style="76" bestFit="1" customWidth="1"/>
    <col min="8716" max="8716" width="8.42578125" style="76" bestFit="1" customWidth="1"/>
    <col min="8717" max="8717" width="7.140625" style="76" customWidth="1"/>
    <col min="8718" max="8718" width="7" style="76" customWidth="1"/>
    <col min="8719" max="8719" width="8.7109375" style="76" bestFit="1" customWidth="1"/>
    <col min="8720" max="8720" width="7.28515625" style="76" customWidth="1"/>
    <col min="8721" max="8721" width="2.140625" style="76" customWidth="1"/>
    <col min="8722" max="8722" width="8.42578125" style="76" bestFit="1" customWidth="1"/>
    <col min="8723" max="8724" width="8.42578125" style="76" customWidth="1"/>
    <col min="8725" max="8725" width="9.28515625" style="76" customWidth="1"/>
    <col min="8726" max="8726" width="8.7109375" style="76" bestFit="1" customWidth="1"/>
    <col min="8727" max="8727" width="7.5703125" style="76" customWidth="1"/>
    <col min="8728" max="8729" width="8.7109375" style="76" bestFit="1" customWidth="1"/>
    <col min="8730" max="8730" width="9.28515625" style="76" bestFit="1" customWidth="1"/>
    <col min="8731" max="8960" width="9.140625" style="76"/>
    <col min="8961" max="8961" width="5.7109375" style="76" customWidth="1"/>
    <col min="8962" max="8962" width="25.5703125" style="76" customWidth="1"/>
    <col min="8963" max="8963" width="8.42578125" style="76" bestFit="1" customWidth="1"/>
    <col min="8964" max="8964" width="7.85546875" style="76" customWidth="1"/>
    <col min="8965" max="8965" width="7.5703125" style="76" bestFit="1" customWidth="1"/>
    <col min="8966" max="8966" width="8.42578125" style="76" bestFit="1" customWidth="1"/>
    <col min="8967" max="8967" width="7.42578125" style="76" customWidth="1"/>
    <col min="8968" max="8968" width="7.5703125" style="76" bestFit="1" customWidth="1"/>
    <col min="8969" max="8969" width="8.140625" style="76" bestFit="1" customWidth="1"/>
    <col min="8970" max="8970" width="8" style="76" customWidth="1"/>
    <col min="8971" max="8971" width="7.7109375" style="76" bestFit="1" customWidth="1"/>
    <col min="8972" max="8972" width="8.42578125" style="76" bestFit="1" customWidth="1"/>
    <col min="8973" max="8973" width="7.140625" style="76" customWidth="1"/>
    <col min="8974" max="8974" width="7" style="76" customWidth="1"/>
    <col min="8975" max="8975" width="8.7109375" style="76" bestFit="1" customWidth="1"/>
    <col min="8976" max="8976" width="7.28515625" style="76" customWidth="1"/>
    <col min="8977" max="8977" width="2.140625" style="76" customWidth="1"/>
    <col min="8978" max="8978" width="8.42578125" style="76" bestFit="1" customWidth="1"/>
    <col min="8979" max="8980" width="8.42578125" style="76" customWidth="1"/>
    <col min="8981" max="8981" width="9.28515625" style="76" customWidth="1"/>
    <col min="8982" max="8982" width="8.7109375" style="76" bestFit="1" customWidth="1"/>
    <col min="8983" max="8983" width="7.5703125" style="76" customWidth="1"/>
    <col min="8984" max="8985" width="8.7109375" style="76" bestFit="1" customWidth="1"/>
    <col min="8986" max="8986" width="9.28515625" style="76" bestFit="1" customWidth="1"/>
    <col min="8987" max="9216" width="9.140625" style="76"/>
    <col min="9217" max="9217" width="5.7109375" style="76" customWidth="1"/>
    <col min="9218" max="9218" width="25.5703125" style="76" customWidth="1"/>
    <col min="9219" max="9219" width="8.42578125" style="76" bestFit="1" customWidth="1"/>
    <col min="9220" max="9220" width="7.85546875" style="76" customWidth="1"/>
    <col min="9221" max="9221" width="7.5703125" style="76" bestFit="1" customWidth="1"/>
    <col min="9222" max="9222" width="8.42578125" style="76" bestFit="1" customWidth="1"/>
    <col min="9223" max="9223" width="7.42578125" style="76" customWidth="1"/>
    <col min="9224" max="9224" width="7.5703125" style="76" bestFit="1" customWidth="1"/>
    <col min="9225" max="9225" width="8.140625" style="76" bestFit="1" customWidth="1"/>
    <col min="9226" max="9226" width="8" style="76" customWidth="1"/>
    <col min="9227" max="9227" width="7.7109375" style="76" bestFit="1" customWidth="1"/>
    <col min="9228" max="9228" width="8.42578125" style="76" bestFit="1" customWidth="1"/>
    <col min="9229" max="9229" width="7.140625" style="76" customWidth="1"/>
    <col min="9230" max="9230" width="7" style="76" customWidth="1"/>
    <col min="9231" max="9231" width="8.7109375" style="76" bestFit="1" customWidth="1"/>
    <col min="9232" max="9232" width="7.28515625" style="76" customWidth="1"/>
    <col min="9233" max="9233" width="2.140625" style="76" customWidth="1"/>
    <col min="9234" max="9234" width="8.42578125" style="76" bestFit="1" customWidth="1"/>
    <col min="9235" max="9236" width="8.42578125" style="76" customWidth="1"/>
    <col min="9237" max="9237" width="9.28515625" style="76" customWidth="1"/>
    <col min="9238" max="9238" width="8.7109375" style="76" bestFit="1" customWidth="1"/>
    <col min="9239" max="9239" width="7.5703125" style="76" customWidth="1"/>
    <col min="9240" max="9241" width="8.7109375" style="76" bestFit="1" customWidth="1"/>
    <col min="9242" max="9242" width="9.28515625" style="76" bestFit="1" customWidth="1"/>
    <col min="9243" max="9472" width="9.140625" style="76"/>
    <col min="9473" max="9473" width="5.7109375" style="76" customWidth="1"/>
    <col min="9474" max="9474" width="25.5703125" style="76" customWidth="1"/>
    <col min="9475" max="9475" width="8.42578125" style="76" bestFit="1" customWidth="1"/>
    <col min="9476" max="9476" width="7.85546875" style="76" customWidth="1"/>
    <col min="9477" max="9477" width="7.5703125" style="76" bestFit="1" customWidth="1"/>
    <col min="9478" max="9478" width="8.42578125" style="76" bestFit="1" customWidth="1"/>
    <col min="9479" max="9479" width="7.42578125" style="76" customWidth="1"/>
    <col min="9480" max="9480" width="7.5703125" style="76" bestFit="1" customWidth="1"/>
    <col min="9481" max="9481" width="8.140625" style="76" bestFit="1" customWidth="1"/>
    <col min="9482" max="9482" width="8" style="76" customWidth="1"/>
    <col min="9483" max="9483" width="7.7109375" style="76" bestFit="1" customWidth="1"/>
    <col min="9484" max="9484" width="8.42578125" style="76" bestFit="1" customWidth="1"/>
    <col min="9485" max="9485" width="7.140625" style="76" customWidth="1"/>
    <col min="9486" max="9486" width="7" style="76" customWidth="1"/>
    <col min="9487" max="9487" width="8.7109375" style="76" bestFit="1" customWidth="1"/>
    <col min="9488" max="9488" width="7.28515625" style="76" customWidth="1"/>
    <col min="9489" max="9489" width="2.140625" style="76" customWidth="1"/>
    <col min="9490" max="9490" width="8.42578125" style="76" bestFit="1" customWidth="1"/>
    <col min="9491" max="9492" width="8.42578125" style="76" customWidth="1"/>
    <col min="9493" max="9493" width="9.28515625" style="76" customWidth="1"/>
    <col min="9494" max="9494" width="8.7109375" style="76" bestFit="1" customWidth="1"/>
    <col min="9495" max="9495" width="7.5703125" style="76" customWidth="1"/>
    <col min="9496" max="9497" width="8.7109375" style="76" bestFit="1" customWidth="1"/>
    <col min="9498" max="9498" width="9.28515625" style="76" bestFit="1" customWidth="1"/>
    <col min="9499" max="9728" width="9.140625" style="76"/>
    <col min="9729" max="9729" width="5.7109375" style="76" customWidth="1"/>
    <col min="9730" max="9730" width="25.5703125" style="76" customWidth="1"/>
    <col min="9731" max="9731" width="8.42578125" style="76" bestFit="1" customWidth="1"/>
    <col min="9732" max="9732" width="7.85546875" style="76" customWidth="1"/>
    <col min="9733" max="9733" width="7.5703125" style="76" bestFit="1" customWidth="1"/>
    <col min="9734" max="9734" width="8.42578125" style="76" bestFit="1" customWidth="1"/>
    <col min="9735" max="9735" width="7.42578125" style="76" customWidth="1"/>
    <col min="9736" max="9736" width="7.5703125" style="76" bestFit="1" customWidth="1"/>
    <col min="9737" max="9737" width="8.140625" style="76" bestFit="1" customWidth="1"/>
    <col min="9738" max="9738" width="8" style="76" customWidth="1"/>
    <col min="9739" max="9739" width="7.7109375" style="76" bestFit="1" customWidth="1"/>
    <col min="9740" max="9740" width="8.42578125" style="76" bestFit="1" customWidth="1"/>
    <col min="9741" max="9741" width="7.140625" style="76" customWidth="1"/>
    <col min="9742" max="9742" width="7" style="76" customWidth="1"/>
    <col min="9743" max="9743" width="8.7109375" style="76" bestFit="1" customWidth="1"/>
    <col min="9744" max="9744" width="7.28515625" style="76" customWidth="1"/>
    <col min="9745" max="9745" width="2.140625" style="76" customWidth="1"/>
    <col min="9746" max="9746" width="8.42578125" style="76" bestFit="1" customWidth="1"/>
    <col min="9747" max="9748" width="8.42578125" style="76" customWidth="1"/>
    <col min="9749" max="9749" width="9.28515625" style="76" customWidth="1"/>
    <col min="9750" max="9750" width="8.7109375" style="76" bestFit="1" customWidth="1"/>
    <col min="9751" max="9751" width="7.5703125" style="76" customWidth="1"/>
    <col min="9752" max="9753" width="8.7109375" style="76" bestFit="1" customWidth="1"/>
    <col min="9754" max="9754" width="9.28515625" style="76" bestFit="1" customWidth="1"/>
    <col min="9755" max="9984" width="9.140625" style="76"/>
    <col min="9985" max="9985" width="5.7109375" style="76" customWidth="1"/>
    <col min="9986" max="9986" width="25.5703125" style="76" customWidth="1"/>
    <col min="9987" max="9987" width="8.42578125" style="76" bestFit="1" customWidth="1"/>
    <col min="9988" max="9988" width="7.85546875" style="76" customWidth="1"/>
    <col min="9989" max="9989" width="7.5703125" style="76" bestFit="1" customWidth="1"/>
    <col min="9990" max="9990" width="8.42578125" style="76" bestFit="1" customWidth="1"/>
    <col min="9991" max="9991" width="7.42578125" style="76" customWidth="1"/>
    <col min="9992" max="9992" width="7.5703125" style="76" bestFit="1" customWidth="1"/>
    <col min="9993" max="9993" width="8.140625" style="76" bestFit="1" customWidth="1"/>
    <col min="9994" max="9994" width="8" style="76" customWidth="1"/>
    <col min="9995" max="9995" width="7.7109375" style="76" bestFit="1" customWidth="1"/>
    <col min="9996" max="9996" width="8.42578125" style="76" bestFit="1" customWidth="1"/>
    <col min="9997" max="9997" width="7.140625" style="76" customWidth="1"/>
    <col min="9998" max="9998" width="7" style="76" customWidth="1"/>
    <col min="9999" max="9999" width="8.7109375" style="76" bestFit="1" customWidth="1"/>
    <col min="10000" max="10000" width="7.28515625" style="76" customWidth="1"/>
    <col min="10001" max="10001" width="2.140625" style="76" customWidth="1"/>
    <col min="10002" max="10002" width="8.42578125" style="76" bestFit="1" customWidth="1"/>
    <col min="10003" max="10004" width="8.42578125" style="76" customWidth="1"/>
    <col min="10005" max="10005" width="9.28515625" style="76" customWidth="1"/>
    <col min="10006" max="10006" width="8.7109375" style="76" bestFit="1" customWidth="1"/>
    <col min="10007" max="10007" width="7.5703125" style="76" customWidth="1"/>
    <col min="10008" max="10009" width="8.7109375" style="76" bestFit="1" customWidth="1"/>
    <col min="10010" max="10010" width="9.28515625" style="76" bestFit="1" customWidth="1"/>
    <col min="10011" max="10240" width="9.140625" style="76"/>
    <col min="10241" max="10241" width="5.7109375" style="76" customWidth="1"/>
    <col min="10242" max="10242" width="25.5703125" style="76" customWidth="1"/>
    <col min="10243" max="10243" width="8.42578125" style="76" bestFit="1" customWidth="1"/>
    <col min="10244" max="10244" width="7.85546875" style="76" customWidth="1"/>
    <col min="10245" max="10245" width="7.5703125" style="76" bestFit="1" customWidth="1"/>
    <col min="10246" max="10246" width="8.42578125" style="76" bestFit="1" customWidth="1"/>
    <col min="10247" max="10247" width="7.42578125" style="76" customWidth="1"/>
    <col min="10248" max="10248" width="7.5703125" style="76" bestFit="1" customWidth="1"/>
    <col min="10249" max="10249" width="8.140625" style="76" bestFit="1" customWidth="1"/>
    <col min="10250" max="10250" width="8" style="76" customWidth="1"/>
    <col min="10251" max="10251" width="7.7109375" style="76" bestFit="1" customWidth="1"/>
    <col min="10252" max="10252" width="8.42578125" style="76" bestFit="1" customWidth="1"/>
    <col min="10253" max="10253" width="7.140625" style="76" customWidth="1"/>
    <col min="10254" max="10254" width="7" style="76" customWidth="1"/>
    <col min="10255" max="10255" width="8.7109375" style="76" bestFit="1" customWidth="1"/>
    <col min="10256" max="10256" width="7.28515625" style="76" customWidth="1"/>
    <col min="10257" max="10257" width="2.140625" style="76" customWidth="1"/>
    <col min="10258" max="10258" width="8.42578125" style="76" bestFit="1" customWidth="1"/>
    <col min="10259" max="10260" width="8.42578125" style="76" customWidth="1"/>
    <col min="10261" max="10261" width="9.28515625" style="76" customWidth="1"/>
    <col min="10262" max="10262" width="8.7109375" style="76" bestFit="1" customWidth="1"/>
    <col min="10263" max="10263" width="7.5703125" style="76" customWidth="1"/>
    <col min="10264" max="10265" width="8.7109375" style="76" bestFit="1" customWidth="1"/>
    <col min="10266" max="10266" width="9.28515625" style="76" bestFit="1" customWidth="1"/>
    <col min="10267" max="10496" width="9.140625" style="76"/>
    <col min="10497" max="10497" width="5.7109375" style="76" customWidth="1"/>
    <col min="10498" max="10498" width="25.5703125" style="76" customWidth="1"/>
    <col min="10499" max="10499" width="8.42578125" style="76" bestFit="1" customWidth="1"/>
    <col min="10500" max="10500" width="7.85546875" style="76" customWidth="1"/>
    <col min="10501" max="10501" width="7.5703125" style="76" bestFit="1" customWidth="1"/>
    <col min="10502" max="10502" width="8.42578125" style="76" bestFit="1" customWidth="1"/>
    <col min="10503" max="10503" width="7.42578125" style="76" customWidth="1"/>
    <col min="10504" max="10504" width="7.5703125" style="76" bestFit="1" customWidth="1"/>
    <col min="10505" max="10505" width="8.140625" style="76" bestFit="1" customWidth="1"/>
    <col min="10506" max="10506" width="8" style="76" customWidth="1"/>
    <col min="10507" max="10507" width="7.7109375" style="76" bestFit="1" customWidth="1"/>
    <col min="10508" max="10508" width="8.42578125" style="76" bestFit="1" customWidth="1"/>
    <col min="10509" max="10509" width="7.140625" style="76" customWidth="1"/>
    <col min="10510" max="10510" width="7" style="76" customWidth="1"/>
    <col min="10511" max="10511" width="8.7109375" style="76" bestFit="1" customWidth="1"/>
    <col min="10512" max="10512" width="7.28515625" style="76" customWidth="1"/>
    <col min="10513" max="10513" width="2.140625" style="76" customWidth="1"/>
    <col min="10514" max="10514" width="8.42578125" style="76" bestFit="1" customWidth="1"/>
    <col min="10515" max="10516" width="8.42578125" style="76" customWidth="1"/>
    <col min="10517" max="10517" width="9.28515625" style="76" customWidth="1"/>
    <col min="10518" max="10518" width="8.7109375" style="76" bestFit="1" customWidth="1"/>
    <col min="10519" max="10519" width="7.5703125" style="76" customWidth="1"/>
    <col min="10520" max="10521" width="8.7109375" style="76" bestFit="1" customWidth="1"/>
    <col min="10522" max="10522" width="9.28515625" style="76" bestFit="1" customWidth="1"/>
    <col min="10523" max="10752" width="9.140625" style="76"/>
    <col min="10753" max="10753" width="5.7109375" style="76" customWidth="1"/>
    <col min="10754" max="10754" width="25.5703125" style="76" customWidth="1"/>
    <col min="10755" max="10755" width="8.42578125" style="76" bestFit="1" customWidth="1"/>
    <col min="10756" max="10756" width="7.85546875" style="76" customWidth="1"/>
    <col min="10757" max="10757" width="7.5703125" style="76" bestFit="1" customWidth="1"/>
    <col min="10758" max="10758" width="8.42578125" style="76" bestFit="1" customWidth="1"/>
    <col min="10759" max="10759" width="7.42578125" style="76" customWidth="1"/>
    <col min="10760" max="10760" width="7.5703125" style="76" bestFit="1" customWidth="1"/>
    <col min="10761" max="10761" width="8.140625" style="76" bestFit="1" customWidth="1"/>
    <col min="10762" max="10762" width="8" style="76" customWidth="1"/>
    <col min="10763" max="10763" width="7.7109375" style="76" bestFit="1" customWidth="1"/>
    <col min="10764" max="10764" width="8.42578125" style="76" bestFit="1" customWidth="1"/>
    <col min="10765" max="10765" width="7.140625" style="76" customWidth="1"/>
    <col min="10766" max="10766" width="7" style="76" customWidth="1"/>
    <col min="10767" max="10767" width="8.7109375" style="76" bestFit="1" customWidth="1"/>
    <col min="10768" max="10768" width="7.28515625" style="76" customWidth="1"/>
    <col min="10769" max="10769" width="2.140625" style="76" customWidth="1"/>
    <col min="10770" max="10770" width="8.42578125" style="76" bestFit="1" customWidth="1"/>
    <col min="10771" max="10772" width="8.42578125" style="76" customWidth="1"/>
    <col min="10773" max="10773" width="9.28515625" style="76" customWidth="1"/>
    <col min="10774" max="10774" width="8.7109375" style="76" bestFit="1" customWidth="1"/>
    <col min="10775" max="10775" width="7.5703125" style="76" customWidth="1"/>
    <col min="10776" max="10777" width="8.7109375" style="76" bestFit="1" customWidth="1"/>
    <col min="10778" max="10778" width="9.28515625" style="76" bestFit="1" customWidth="1"/>
    <col min="10779" max="11008" width="9.140625" style="76"/>
    <col min="11009" max="11009" width="5.7109375" style="76" customWidth="1"/>
    <col min="11010" max="11010" width="25.5703125" style="76" customWidth="1"/>
    <col min="11011" max="11011" width="8.42578125" style="76" bestFit="1" customWidth="1"/>
    <col min="11012" max="11012" width="7.85546875" style="76" customWidth="1"/>
    <col min="11013" max="11013" width="7.5703125" style="76" bestFit="1" customWidth="1"/>
    <col min="11014" max="11014" width="8.42578125" style="76" bestFit="1" customWidth="1"/>
    <col min="11015" max="11015" width="7.42578125" style="76" customWidth="1"/>
    <col min="11016" max="11016" width="7.5703125" style="76" bestFit="1" customWidth="1"/>
    <col min="11017" max="11017" width="8.140625" style="76" bestFit="1" customWidth="1"/>
    <col min="11018" max="11018" width="8" style="76" customWidth="1"/>
    <col min="11019" max="11019" width="7.7109375" style="76" bestFit="1" customWidth="1"/>
    <col min="11020" max="11020" width="8.42578125" style="76" bestFit="1" customWidth="1"/>
    <col min="11021" max="11021" width="7.140625" style="76" customWidth="1"/>
    <col min="11022" max="11022" width="7" style="76" customWidth="1"/>
    <col min="11023" max="11023" width="8.7109375" style="76" bestFit="1" customWidth="1"/>
    <col min="11024" max="11024" width="7.28515625" style="76" customWidth="1"/>
    <col min="11025" max="11025" width="2.140625" style="76" customWidth="1"/>
    <col min="11026" max="11026" width="8.42578125" style="76" bestFit="1" customWidth="1"/>
    <col min="11027" max="11028" width="8.42578125" style="76" customWidth="1"/>
    <col min="11029" max="11029" width="9.28515625" style="76" customWidth="1"/>
    <col min="11030" max="11030" width="8.7109375" style="76" bestFit="1" customWidth="1"/>
    <col min="11031" max="11031" width="7.5703125" style="76" customWidth="1"/>
    <col min="11032" max="11033" width="8.7109375" style="76" bestFit="1" customWidth="1"/>
    <col min="11034" max="11034" width="9.28515625" style="76" bestFit="1" customWidth="1"/>
    <col min="11035" max="11264" width="9.140625" style="76"/>
    <col min="11265" max="11265" width="5.7109375" style="76" customWidth="1"/>
    <col min="11266" max="11266" width="25.5703125" style="76" customWidth="1"/>
    <col min="11267" max="11267" width="8.42578125" style="76" bestFit="1" customWidth="1"/>
    <col min="11268" max="11268" width="7.85546875" style="76" customWidth="1"/>
    <col min="11269" max="11269" width="7.5703125" style="76" bestFit="1" customWidth="1"/>
    <col min="11270" max="11270" width="8.42578125" style="76" bestFit="1" customWidth="1"/>
    <col min="11271" max="11271" width="7.42578125" style="76" customWidth="1"/>
    <col min="11272" max="11272" width="7.5703125" style="76" bestFit="1" customWidth="1"/>
    <col min="11273" max="11273" width="8.140625" style="76" bestFit="1" customWidth="1"/>
    <col min="11274" max="11274" width="8" style="76" customWidth="1"/>
    <col min="11275" max="11275" width="7.7109375" style="76" bestFit="1" customWidth="1"/>
    <col min="11276" max="11276" width="8.42578125" style="76" bestFit="1" customWidth="1"/>
    <col min="11277" max="11277" width="7.140625" style="76" customWidth="1"/>
    <col min="11278" max="11278" width="7" style="76" customWidth="1"/>
    <col min="11279" max="11279" width="8.7109375" style="76" bestFit="1" customWidth="1"/>
    <col min="11280" max="11280" width="7.28515625" style="76" customWidth="1"/>
    <col min="11281" max="11281" width="2.140625" style="76" customWidth="1"/>
    <col min="11282" max="11282" width="8.42578125" style="76" bestFit="1" customWidth="1"/>
    <col min="11283" max="11284" width="8.42578125" style="76" customWidth="1"/>
    <col min="11285" max="11285" width="9.28515625" style="76" customWidth="1"/>
    <col min="11286" max="11286" width="8.7109375" style="76" bestFit="1" customWidth="1"/>
    <col min="11287" max="11287" width="7.5703125" style="76" customWidth="1"/>
    <col min="11288" max="11289" width="8.7109375" style="76" bestFit="1" customWidth="1"/>
    <col min="11290" max="11290" width="9.28515625" style="76" bestFit="1" customWidth="1"/>
    <col min="11291" max="11520" width="9.140625" style="76"/>
    <col min="11521" max="11521" width="5.7109375" style="76" customWidth="1"/>
    <col min="11522" max="11522" width="25.5703125" style="76" customWidth="1"/>
    <col min="11523" max="11523" width="8.42578125" style="76" bestFit="1" customWidth="1"/>
    <col min="11524" max="11524" width="7.85546875" style="76" customWidth="1"/>
    <col min="11525" max="11525" width="7.5703125" style="76" bestFit="1" customWidth="1"/>
    <col min="11526" max="11526" width="8.42578125" style="76" bestFit="1" customWidth="1"/>
    <col min="11527" max="11527" width="7.42578125" style="76" customWidth="1"/>
    <col min="11528" max="11528" width="7.5703125" style="76" bestFit="1" customWidth="1"/>
    <col min="11529" max="11529" width="8.140625" style="76" bestFit="1" customWidth="1"/>
    <col min="11530" max="11530" width="8" style="76" customWidth="1"/>
    <col min="11531" max="11531" width="7.7109375" style="76" bestFit="1" customWidth="1"/>
    <col min="11532" max="11532" width="8.42578125" style="76" bestFit="1" customWidth="1"/>
    <col min="11533" max="11533" width="7.140625" style="76" customWidth="1"/>
    <col min="11534" max="11534" width="7" style="76" customWidth="1"/>
    <col min="11535" max="11535" width="8.7109375" style="76" bestFit="1" customWidth="1"/>
    <col min="11536" max="11536" width="7.28515625" style="76" customWidth="1"/>
    <col min="11537" max="11537" width="2.140625" style="76" customWidth="1"/>
    <col min="11538" max="11538" width="8.42578125" style="76" bestFit="1" customWidth="1"/>
    <col min="11539" max="11540" width="8.42578125" style="76" customWidth="1"/>
    <col min="11541" max="11541" width="9.28515625" style="76" customWidth="1"/>
    <col min="11542" max="11542" width="8.7109375" style="76" bestFit="1" customWidth="1"/>
    <col min="11543" max="11543" width="7.5703125" style="76" customWidth="1"/>
    <col min="11544" max="11545" width="8.7109375" style="76" bestFit="1" customWidth="1"/>
    <col min="11546" max="11546" width="9.28515625" style="76" bestFit="1" customWidth="1"/>
    <col min="11547" max="11776" width="9.140625" style="76"/>
    <col min="11777" max="11777" width="5.7109375" style="76" customWidth="1"/>
    <col min="11778" max="11778" width="25.5703125" style="76" customWidth="1"/>
    <col min="11779" max="11779" width="8.42578125" style="76" bestFit="1" customWidth="1"/>
    <col min="11780" max="11780" width="7.85546875" style="76" customWidth="1"/>
    <col min="11781" max="11781" width="7.5703125" style="76" bestFit="1" customWidth="1"/>
    <col min="11782" max="11782" width="8.42578125" style="76" bestFit="1" customWidth="1"/>
    <col min="11783" max="11783" width="7.42578125" style="76" customWidth="1"/>
    <col min="11784" max="11784" width="7.5703125" style="76" bestFit="1" customWidth="1"/>
    <col min="11785" max="11785" width="8.140625" style="76" bestFit="1" customWidth="1"/>
    <col min="11786" max="11786" width="8" style="76" customWidth="1"/>
    <col min="11787" max="11787" width="7.7109375" style="76" bestFit="1" customWidth="1"/>
    <col min="11788" max="11788" width="8.42578125" style="76" bestFit="1" customWidth="1"/>
    <col min="11789" max="11789" width="7.140625" style="76" customWidth="1"/>
    <col min="11790" max="11790" width="7" style="76" customWidth="1"/>
    <col min="11791" max="11791" width="8.7109375" style="76" bestFit="1" customWidth="1"/>
    <col min="11792" max="11792" width="7.28515625" style="76" customWidth="1"/>
    <col min="11793" max="11793" width="2.140625" style="76" customWidth="1"/>
    <col min="11794" max="11794" width="8.42578125" style="76" bestFit="1" customWidth="1"/>
    <col min="11795" max="11796" width="8.42578125" style="76" customWidth="1"/>
    <col min="11797" max="11797" width="9.28515625" style="76" customWidth="1"/>
    <col min="11798" max="11798" width="8.7109375" style="76" bestFit="1" customWidth="1"/>
    <col min="11799" max="11799" width="7.5703125" style="76" customWidth="1"/>
    <col min="11800" max="11801" width="8.7109375" style="76" bestFit="1" customWidth="1"/>
    <col min="11802" max="11802" width="9.28515625" style="76" bestFit="1" customWidth="1"/>
    <col min="11803" max="12032" width="9.140625" style="76"/>
    <col min="12033" max="12033" width="5.7109375" style="76" customWidth="1"/>
    <col min="12034" max="12034" width="25.5703125" style="76" customWidth="1"/>
    <col min="12035" max="12035" width="8.42578125" style="76" bestFit="1" customWidth="1"/>
    <col min="12036" max="12036" width="7.85546875" style="76" customWidth="1"/>
    <col min="12037" max="12037" width="7.5703125" style="76" bestFit="1" customWidth="1"/>
    <col min="12038" max="12038" width="8.42578125" style="76" bestFit="1" customWidth="1"/>
    <col min="12039" max="12039" width="7.42578125" style="76" customWidth="1"/>
    <col min="12040" max="12040" width="7.5703125" style="76" bestFit="1" customWidth="1"/>
    <col min="12041" max="12041" width="8.140625" style="76" bestFit="1" customWidth="1"/>
    <col min="12042" max="12042" width="8" style="76" customWidth="1"/>
    <col min="12043" max="12043" width="7.7109375" style="76" bestFit="1" customWidth="1"/>
    <col min="12044" max="12044" width="8.42578125" style="76" bestFit="1" customWidth="1"/>
    <col min="12045" max="12045" width="7.140625" style="76" customWidth="1"/>
    <col min="12046" max="12046" width="7" style="76" customWidth="1"/>
    <col min="12047" max="12047" width="8.7109375" style="76" bestFit="1" customWidth="1"/>
    <col min="12048" max="12048" width="7.28515625" style="76" customWidth="1"/>
    <col min="12049" max="12049" width="2.140625" style="76" customWidth="1"/>
    <col min="12050" max="12050" width="8.42578125" style="76" bestFit="1" customWidth="1"/>
    <col min="12051" max="12052" width="8.42578125" style="76" customWidth="1"/>
    <col min="12053" max="12053" width="9.28515625" style="76" customWidth="1"/>
    <col min="12054" max="12054" width="8.7109375" style="76" bestFit="1" customWidth="1"/>
    <col min="12055" max="12055" width="7.5703125" style="76" customWidth="1"/>
    <col min="12056" max="12057" width="8.7109375" style="76" bestFit="1" customWidth="1"/>
    <col min="12058" max="12058" width="9.28515625" style="76" bestFit="1" customWidth="1"/>
    <col min="12059" max="12288" width="9.140625" style="76"/>
    <col min="12289" max="12289" width="5.7109375" style="76" customWidth="1"/>
    <col min="12290" max="12290" width="25.5703125" style="76" customWidth="1"/>
    <col min="12291" max="12291" width="8.42578125" style="76" bestFit="1" customWidth="1"/>
    <col min="12292" max="12292" width="7.85546875" style="76" customWidth="1"/>
    <col min="12293" max="12293" width="7.5703125" style="76" bestFit="1" customWidth="1"/>
    <col min="12294" max="12294" width="8.42578125" style="76" bestFit="1" customWidth="1"/>
    <col min="12295" max="12295" width="7.42578125" style="76" customWidth="1"/>
    <col min="12296" max="12296" width="7.5703125" style="76" bestFit="1" customWidth="1"/>
    <col min="12297" max="12297" width="8.140625" style="76" bestFit="1" customWidth="1"/>
    <col min="12298" max="12298" width="8" style="76" customWidth="1"/>
    <col min="12299" max="12299" width="7.7109375" style="76" bestFit="1" customWidth="1"/>
    <col min="12300" max="12300" width="8.42578125" style="76" bestFit="1" customWidth="1"/>
    <col min="12301" max="12301" width="7.140625" style="76" customWidth="1"/>
    <col min="12302" max="12302" width="7" style="76" customWidth="1"/>
    <col min="12303" max="12303" width="8.7109375" style="76" bestFit="1" customWidth="1"/>
    <col min="12304" max="12304" width="7.28515625" style="76" customWidth="1"/>
    <col min="12305" max="12305" width="2.140625" style="76" customWidth="1"/>
    <col min="12306" max="12306" width="8.42578125" style="76" bestFit="1" customWidth="1"/>
    <col min="12307" max="12308" width="8.42578125" style="76" customWidth="1"/>
    <col min="12309" max="12309" width="9.28515625" style="76" customWidth="1"/>
    <col min="12310" max="12310" width="8.7109375" style="76" bestFit="1" customWidth="1"/>
    <col min="12311" max="12311" width="7.5703125" style="76" customWidth="1"/>
    <col min="12312" max="12313" width="8.7109375" style="76" bestFit="1" customWidth="1"/>
    <col min="12314" max="12314" width="9.28515625" style="76" bestFit="1" customWidth="1"/>
    <col min="12315" max="12544" width="9.140625" style="76"/>
    <col min="12545" max="12545" width="5.7109375" style="76" customWidth="1"/>
    <col min="12546" max="12546" width="25.5703125" style="76" customWidth="1"/>
    <col min="12547" max="12547" width="8.42578125" style="76" bestFit="1" customWidth="1"/>
    <col min="12548" max="12548" width="7.85546875" style="76" customWidth="1"/>
    <col min="12549" max="12549" width="7.5703125" style="76" bestFit="1" customWidth="1"/>
    <col min="12550" max="12550" width="8.42578125" style="76" bestFit="1" customWidth="1"/>
    <col min="12551" max="12551" width="7.42578125" style="76" customWidth="1"/>
    <col min="12552" max="12552" width="7.5703125" style="76" bestFit="1" customWidth="1"/>
    <col min="12553" max="12553" width="8.140625" style="76" bestFit="1" customWidth="1"/>
    <col min="12554" max="12554" width="8" style="76" customWidth="1"/>
    <col min="12555" max="12555" width="7.7109375" style="76" bestFit="1" customWidth="1"/>
    <col min="12556" max="12556" width="8.42578125" style="76" bestFit="1" customWidth="1"/>
    <col min="12557" max="12557" width="7.140625" style="76" customWidth="1"/>
    <col min="12558" max="12558" width="7" style="76" customWidth="1"/>
    <col min="12559" max="12559" width="8.7109375" style="76" bestFit="1" customWidth="1"/>
    <col min="12560" max="12560" width="7.28515625" style="76" customWidth="1"/>
    <col min="12561" max="12561" width="2.140625" style="76" customWidth="1"/>
    <col min="12562" max="12562" width="8.42578125" style="76" bestFit="1" customWidth="1"/>
    <col min="12563" max="12564" width="8.42578125" style="76" customWidth="1"/>
    <col min="12565" max="12565" width="9.28515625" style="76" customWidth="1"/>
    <col min="12566" max="12566" width="8.7109375" style="76" bestFit="1" customWidth="1"/>
    <col min="12567" max="12567" width="7.5703125" style="76" customWidth="1"/>
    <col min="12568" max="12569" width="8.7109375" style="76" bestFit="1" customWidth="1"/>
    <col min="12570" max="12570" width="9.28515625" style="76" bestFit="1" customWidth="1"/>
    <col min="12571" max="12800" width="9.140625" style="76"/>
    <col min="12801" max="12801" width="5.7109375" style="76" customWidth="1"/>
    <col min="12802" max="12802" width="25.5703125" style="76" customWidth="1"/>
    <col min="12803" max="12803" width="8.42578125" style="76" bestFit="1" customWidth="1"/>
    <col min="12804" max="12804" width="7.85546875" style="76" customWidth="1"/>
    <col min="12805" max="12805" width="7.5703125" style="76" bestFit="1" customWidth="1"/>
    <col min="12806" max="12806" width="8.42578125" style="76" bestFit="1" customWidth="1"/>
    <col min="12807" max="12807" width="7.42578125" style="76" customWidth="1"/>
    <col min="12808" max="12808" width="7.5703125" style="76" bestFit="1" customWidth="1"/>
    <col min="12809" max="12809" width="8.140625" style="76" bestFit="1" customWidth="1"/>
    <col min="12810" max="12810" width="8" style="76" customWidth="1"/>
    <col min="12811" max="12811" width="7.7109375" style="76" bestFit="1" customWidth="1"/>
    <col min="12812" max="12812" width="8.42578125" style="76" bestFit="1" customWidth="1"/>
    <col min="12813" max="12813" width="7.140625" style="76" customWidth="1"/>
    <col min="12814" max="12814" width="7" style="76" customWidth="1"/>
    <col min="12815" max="12815" width="8.7109375" style="76" bestFit="1" customWidth="1"/>
    <col min="12816" max="12816" width="7.28515625" style="76" customWidth="1"/>
    <col min="12817" max="12817" width="2.140625" style="76" customWidth="1"/>
    <col min="12818" max="12818" width="8.42578125" style="76" bestFit="1" customWidth="1"/>
    <col min="12819" max="12820" width="8.42578125" style="76" customWidth="1"/>
    <col min="12821" max="12821" width="9.28515625" style="76" customWidth="1"/>
    <col min="12822" max="12822" width="8.7109375" style="76" bestFit="1" customWidth="1"/>
    <col min="12823" max="12823" width="7.5703125" style="76" customWidth="1"/>
    <col min="12824" max="12825" width="8.7109375" style="76" bestFit="1" customWidth="1"/>
    <col min="12826" max="12826" width="9.28515625" style="76" bestFit="1" customWidth="1"/>
    <col min="12827" max="13056" width="9.140625" style="76"/>
    <col min="13057" max="13057" width="5.7109375" style="76" customWidth="1"/>
    <col min="13058" max="13058" width="25.5703125" style="76" customWidth="1"/>
    <col min="13059" max="13059" width="8.42578125" style="76" bestFit="1" customWidth="1"/>
    <col min="13060" max="13060" width="7.85546875" style="76" customWidth="1"/>
    <col min="13061" max="13061" width="7.5703125" style="76" bestFit="1" customWidth="1"/>
    <col min="13062" max="13062" width="8.42578125" style="76" bestFit="1" customWidth="1"/>
    <col min="13063" max="13063" width="7.42578125" style="76" customWidth="1"/>
    <col min="13064" max="13064" width="7.5703125" style="76" bestFit="1" customWidth="1"/>
    <col min="13065" max="13065" width="8.140625" style="76" bestFit="1" customWidth="1"/>
    <col min="13066" max="13066" width="8" style="76" customWidth="1"/>
    <col min="13067" max="13067" width="7.7109375" style="76" bestFit="1" customWidth="1"/>
    <col min="13068" max="13068" width="8.42578125" style="76" bestFit="1" customWidth="1"/>
    <col min="13069" max="13069" width="7.140625" style="76" customWidth="1"/>
    <col min="13070" max="13070" width="7" style="76" customWidth="1"/>
    <col min="13071" max="13071" width="8.7109375" style="76" bestFit="1" customWidth="1"/>
    <col min="13072" max="13072" width="7.28515625" style="76" customWidth="1"/>
    <col min="13073" max="13073" width="2.140625" style="76" customWidth="1"/>
    <col min="13074" max="13074" width="8.42578125" style="76" bestFit="1" customWidth="1"/>
    <col min="13075" max="13076" width="8.42578125" style="76" customWidth="1"/>
    <col min="13077" max="13077" width="9.28515625" style="76" customWidth="1"/>
    <col min="13078" max="13078" width="8.7109375" style="76" bestFit="1" customWidth="1"/>
    <col min="13079" max="13079" width="7.5703125" style="76" customWidth="1"/>
    <col min="13080" max="13081" width="8.7109375" style="76" bestFit="1" customWidth="1"/>
    <col min="13082" max="13082" width="9.28515625" style="76" bestFit="1" customWidth="1"/>
    <col min="13083" max="13312" width="9.140625" style="76"/>
    <col min="13313" max="13313" width="5.7109375" style="76" customWidth="1"/>
    <col min="13314" max="13314" width="25.5703125" style="76" customWidth="1"/>
    <col min="13315" max="13315" width="8.42578125" style="76" bestFit="1" customWidth="1"/>
    <col min="13316" max="13316" width="7.85546875" style="76" customWidth="1"/>
    <col min="13317" max="13317" width="7.5703125" style="76" bestFit="1" customWidth="1"/>
    <col min="13318" max="13318" width="8.42578125" style="76" bestFit="1" customWidth="1"/>
    <col min="13319" max="13319" width="7.42578125" style="76" customWidth="1"/>
    <col min="13320" max="13320" width="7.5703125" style="76" bestFit="1" customWidth="1"/>
    <col min="13321" max="13321" width="8.140625" style="76" bestFit="1" customWidth="1"/>
    <col min="13322" max="13322" width="8" style="76" customWidth="1"/>
    <col min="13323" max="13323" width="7.7109375" style="76" bestFit="1" customWidth="1"/>
    <col min="13324" max="13324" width="8.42578125" style="76" bestFit="1" customWidth="1"/>
    <col min="13325" max="13325" width="7.140625" style="76" customWidth="1"/>
    <col min="13326" max="13326" width="7" style="76" customWidth="1"/>
    <col min="13327" max="13327" width="8.7109375" style="76" bestFit="1" customWidth="1"/>
    <col min="13328" max="13328" width="7.28515625" style="76" customWidth="1"/>
    <col min="13329" max="13329" width="2.140625" style="76" customWidth="1"/>
    <col min="13330" max="13330" width="8.42578125" style="76" bestFit="1" customWidth="1"/>
    <col min="13331" max="13332" width="8.42578125" style="76" customWidth="1"/>
    <col min="13333" max="13333" width="9.28515625" style="76" customWidth="1"/>
    <col min="13334" max="13334" width="8.7109375" style="76" bestFit="1" customWidth="1"/>
    <col min="13335" max="13335" width="7.5703125" style="76" customWidth="1"/>
    <col min="13336" max="13337" width="8.7109375" style="76" bestFit="1" customWidth="1"/>
    <col min="13338" max="13338" width="9.28515625" style="76" bestFit="1" customWidth="1"/>
    <col min="13339" max="13568" width="9.140625" style="76"/>
    <col min="13569" max="13569" width="5.7109375" style="76" customWidth="1"/>
    <col min="13570" max="13570" width="25.5703125" style="76" customWidth="1"/>
    <col min="13571" max="13571" width="8.42578125" style="76" bestFit="1" customWidth="1"/>
    <col min="13572" max="13572" width="7.85546875" style="76" customWidth="1"/>
    <col min="13573" max="13573" width="7.5703125" style="76" bestFit="1" customWidth="1"/>
    <col min="13574" max="13574" width="8.42578125" style="76" bestFit="1" customWidth="1"/>
    <col min="13575" max="13575" width="7.42578125" style="76" customWidth="1"/>
    <col min="13576" max="13576" width="7.5703125" style="76" bestFit="1" customWidth="1"/>
    <col min="13577" max="13577" width="8.140625" style="76" bestFit="1" customWidth="1"/>
    <col min="13578" max="13578" width="8" style="76" customWidth="1"/>
    <col min="13579" max="13579" width="7.7109375" style="76" bestFit="1" customWidth="1"/>
    <col min="13580" max="13580" width="8.42578125" style="76" bestFit="1" customWidth="1"/>
    <col min="13581" max="13581" width="7.140625" style="76" customWidth="1"/>
    <col min="13582" max="13582" width="7" style="76" customWidth="1"/>
    <col min="13583" max="13583" width="8.7109375" style="76" bestFit="1" customWidth="1"/>
    <col min="13584" max="13584" width="7.28515625" style="76" customWidth="1"/>
    <col min="13585" max="13585" width="2.140625" style="76" customWidth="1"/>
    <col min="13586" max="13586" width="8.42578125" style="76" bestFit="1" customWidth="1"/>
    <col min="13587" max="13588" width="8.42578125" style="76" customWidth="1"/>
    <col min="13589" max="13589" width="9.28515625" style="76" customWidth="1"/>
    <col min="13590" max="13590" width="8.7109375" style="76" bestFit="1" customWidth="1"/>
    <col min="13591" max="13591" width="7.5703125" style="76" customWidth="1"/>
    <col min="13592" max="13593" width="8.7109375" style="76" bestFit="1" customWidth="1"/>
    <col min="13594" max="13594" width="9.28515625" style="76" bestFit="1" customWidth="1"/>
    <col min="13595" max="13824" width="9.140625" style="76"/>
    <col min="13825" max="13825" width="5.7109375" style="76" customWidth="1"/>
    <col min="13826" max="13826" width="25.5703125" style="76" customWidth="1"/>
    <col min="13827" max="13827" width="8.42578125" style="76" bestFit="1" customWidth="1"/>
    <col min="13828" max="13828" width="7.85546875" style="76" customWidth="1"/>
    <col min="13829" max="13829" width="7.5703125" style="76" bestFit="1" customWidth="1"/>
    <col min="13830" max="13830" width="8.42578125" style="76" bestFit="1" customWidth="1"/>
    <col min="13831" max="13831" width="7.42578125" style="76" customWidth="1"/>
    <col min="13832" max="13832" width="7.5703125" style="76" bestFit="1" customWidth="1"/>
    <col min="13833" max="13833" width="8.140625" style="76" bestFit="1" customWidth="1"/>
    <col min="13834" max="13834" width="8" style="76" customWidth="1"/>
    <col min="13835" max="13835" width="7.7109375" style="76" bestFit="1" customWidth="1"/>
    <col min="13836" max="13836" width="8.42578125" style="76" bestFit="1" customWidth="1"/>
    <col min="13837" max="13837" width="7.140625" style="76" customWidth="1"/>
    <col min="13838" max="13838" width="7" style="76" customWidth="1"/>
    <col min="13839" max="13839" width="8.7109375" style="76" bestFit="1" customWidth="1"/>
    <col min="13840" max="13840" width="7.28515625" style="76" customWidth="1"/>
    <col min="13841" max="13841" width="2.140625" style="76" customWidth="1"/>
    <col min="13842" max="13842" width="8.42578125" style="76" bestFit="1" customWidth="1"/>
    <col min="13843" max="13844" width="8.42578125" style="76" customWidth="1"/>
    <col min="13845" max="13845" width="9.28515625" style="76" customWidth="1"/>
    <col min="13846" max="13846" width="8.7109375" style="76" bestFit="1" customWidth="1"/>
    <col min="13847" max="13847" width="7.5703125" style="76" customWidth="1"/>
    <col min="13848" max="13849" width="8.7109375" style="76" bestFit="1" customWidth="1"/>
    <col min="13850" max="13850" width="9.28515625" style="76" bestFit="1" customWidth="1"/>
    <col min="13851" max="14080" width="9.140625" style="76"/>
    <col min="14081" max="14081" width="5.7109375" style="76" customWidth="1"/>
    <col min="14082" max="14082" width="25.5703125" style="76" customWidth="1"/>
    <col min="14083" max="14083" width="8.42578125" style="76" bestFit="1" customWidth="1"/>
    <col min="14084" max="14084" width="7.85546875" style="76" customWidth="1"/>
    <col min="14085" max="14085" width="7.5703125" style="76" bestFit="1" customWidth="1"/>
    <col min="14086" max="14086" width="8.42578125" style="76" bestFit="1" customWidth="1"/>
    <col min="14087" max="14087" width="7.42578125" style="76" customWidth="1"/>
    <col min="14088" max="14088" width="7.5703125" style="76" bestFit="1" customWidth="1"/>
    <col min="14089" max="14089" width="8.140625" style="76" bestFit="1" customWidth="1"/>
    <col min="14090" max="14090" width="8" style="76" customWidth="1"/>
    <col min="14091" max="14091" width="7.7109375" style="76" bestFit="1" customWidth="1"/>
    <col min="14092" max="14092" width="8.42578125" style="76" bestFit="1" customWidth="1"/>
    <col min="14093" max="14093" width="7.140625" style="76" customWidth="1"/>
    <col min="14094" max="14094" width="7" style="76" customWidth="1"/>
    <col min="14095" max="14095" width="8.7109375" style="76" bestFit="1" customWidth="1"/>
    <col min="14096" max="14096" width="7.28515625" style="76" customWidth="1"/>
    <col min="14097" max="14097" width="2.140625" style="76" customWidth="1"/>
    <col min="14098" max="14098" width="8.42578125" style="76" bestFit="1" customWidth="1"/>
    <col min="14099" max="14100" width="8.42578125" style="76" customWidth="1"/>
    <col min="14101" max="14101" width="9.28515625" style="76" customWidth="1"/>
    <col min="14102" max="14102" width="8.7109375" style="76" bestFit="1" customWidth="1"/>
    <col min="14103" max="14103" width="7.5703125" style="76" customWidth="1"/>
    <col min="14104" max="14105" width="8.7109375" style="76" bestFit="1" customWidth="1"/>
    <col min="14106" max="14106" width="9.28515625" style="76" bestFit="1" customWidth="1"/>
    <col min="14107" max="14336" width="9.140625" style="76"/>
    <col min="14337" max="14337" width="5.7109375" style="76" customWidth="1"/>
    <col min="14338" max="14338" width="25.5703125" style="76" customWidth="1"/>
    <col min="14339" max="14339" width="8.42578125" style="76" bestFit="1" customWidth="1"/>
    <col min="14340" max="14340" width="7.85546875" style="76" customWidth="1"/>
    <col min="14341" max="14341" width="7.5703125" style="76" bestFit="1" customWidth="1"/>
    <col min="14342" max="14342" width="8.42578125" style="76" bestFit="1" customWidth="1"/>
    <col min="14343" max="14343" width="7.42578125" style="76" customWidth="1"/>
    <col min="14344" max="14344" width="7.5703125" style="76" bestFit="1" customWidth="1"/>
    <col min="14345" max="14345" width="8.140625" style="76" bestFit="1" customWidth="1"/>
    <col min="14346" max="14346" width="8" style="76" customWidth="1"/>
    <col min="14347" max="14347" width="7.7109375" style="76" bestFit="1" customWidth="1"/>
    <col min="14348" max="14348" width="8.42578125" style="76" bestFit="1" customWidth="1"/>
    <col min="14349" max="14349" width="7.140625" style="76" customWidth="1"/>
    <col min="14350" max="14350" width="7" style="76" customWidth="1"/>
    <col min="14351" max="14351" width="8.7109375" style="76" bestFit="1" customWidth="1"/>
    <col min="14352" max="14352" width="7.28515625" style="76" customWidth="1"/>
    <col min="14353" max="14353" width="2.140625" style="76" customWidth="1"/>
    <col min="14354" max="14354" width="8.42578125" style="76" bestFit="1" customWidth="1"/>
    <col min="14355" max="14356" width="8.42578125" style="76" customWidth="1"/>
    <col min="14357" max="14357" width="9.28515625" style="76" customWidth="1"/>
    <col min="14358" max="14358" width="8.7109375" style="76" bestFit="1" customWidth="1"/>
    <col min="14359" max="14359" width="7.5703125" style="76" customWidth="1"/>
    <col min="14360" max="14361" width="8.7109375" style="76" bestFit="1" customWidth="1"/>
    <col min="14362" max="14362" width="9.28515625" style="76" bestFit="1" customWidth="1"/>
    <col min="14363" max="14592" width="9.140625" style="76"/>
    <col min="14593" max="14593" width="5.7109375" style="76" customWidth="1"/>
    <col min="14594" max="14594" width="25.5703125" style="76" customWidth="1"/>
    <col min="14595" max="14595" width="8.42578125" style="76" bestFit="1" customWidth="1"/>
    <col min="14596" max="14596" width="7.85546875" style="76" customWidth="1"/>
    <col min="14597" max="14597" width="7.5703125" style="76" bestFit="1" customWidth="1"/>
    <col min="14598" max="14598" width="8.42578125" style="76" bestFit="1" customWidth="1"/>
    <col min="14599" max="14599" width="7.42578125" style="76" customWidth="1"/>
    <col min="14600" max="14600" width="7.5703125" style="76" bestFit="1" customWidth="1"/>
    <col min="14601" max="14601" width="8.140625" style="76" bestFit="1" customWidth="1"/>
    <col min="14602" max="14602" width="8" style="76" customWidth="1"/>
    <col min="14603" max="14603" width="7.7109375" style="76" bestFit="1" customWidth="1"/>
    <col min="14604" max="14604" width="8.42578125" style="76" bestFit="1" customWidth="1"/>
    <col min="14605" max="14605" width="7.140625" style="76" customWidth="1"/>
    <col min="14606" max="14606" width="7" style="76" customWidth="1"/>
    <col min="14607" max="14607" width="8.7109375" style="76" bestFit="1" customWidth="1"/>
    <col min="14608" max="14608" width="7.28515625" style="76" customWidth="1"/>
    <col min="14609" max="14609" width="2.140625" style="76" customWidth="1"/>
    <col min="14610" max="14610" width="8.42578125" style="76" bestFit="1" customWidth="1"/>
    <col min="14611" max="14612" width="8.42578125" style="76" customWidth="1"/>
    <col min="14613" max="14613" width="9.28515625" style="76" customWidth="1"/>
    <col min="14614" max="14614" width="8.7109375" style="76" bestFit="1" customWidth="1"/>
    <col min="14615" max="14615" width="7.5703125" style="76" customWidth="1"/>
    <col min="14616" max="14617" width="8.7109375" style="76" bestFit="1" customWidth="1"/>
    <col min="14618" max="14618" width="9.28515625" style="76" bestFit="1" customWidth="1"/>
    <col min="14619" max="14848" width="9.140625" style="76"/>
    <col min="14849" max="14849" width="5.7109375" style="76" customWidth="1"/>
    <col min="14850" max="14850" width="25.5703125" style="76" customWidth="1"/>
    <col min="14851" max="14851" width="8.42578125" style="76" bestFit="1" customWidth="1"/>
    <col min="14852" max="14852" width="7.85546875" style="76" customWidth="1"/>
    <col min="14853" max="14853" width="7.5703125" style="76" bestFit="1" customWidth="1"/>
    <col min="14854" max="14854" width="8.42578125" style="76" bestFit="1" customWidth="1"/>
    <col min="14855" max="14855" width="7.42578125" style="76" customWidth="1"/>
    <col min="14856" max="14856" width="7.5703125" style="76" bestFit="1" customWidth="1"/>
    <col min="14857" max="14857" width="8.140625" style="76" bestFit="1" customWidth="1"/>
    <col min="14858" max="14858" width="8" style="76" customWidth="1"/>
    <col min="14859" max="14859" width="7.7109375" style="76" bestFit="1" customWidth="1"/>
    <col min="14860" max="14860" width="8.42578125" style="76" bestFit="1" customWidth="1"/>
    <col min="14861" max="14861" width="7.140625" style="76" customWidth="1"/>
    <col min="14862" max="14862" width="7" style="76" customWidth="1"/>
    <col min="14863" max="14863" width="8.7109375" style="76" bestFit="1" customWidth="1"/>
    <col min="14864" max="14864" width="7.28515625" style="76" customWidth="1"/>
    <col min="14865" max="14865" width="2.140625" style="76" customWidth="1"/>
    <col min="14866" max="14866" width="8.42578125" style="76" bestFit="1" customWidth="1"/>
    <col min="14867" max="14868" width="8.42578125" style="76" customWidth="1"/>
    <col min="14869" max="14869" width="9.28515625" style="76" customWidth="1"/>
    <col min="14870" max="14870" width="8.7109375" style="76" bestFit="1" customWidth="1"/>
    <col min="14871" max="14871" width="7.5703125" style="76" customWidth="1"/>
    <col min="14872" max="14873" width="8.7109375" style="76" bestFit="1" customWidth="1"/>
    <col min="14874" max="14874" width="9.28515625" style="76" bestFit="1" customWidth="1"/>
    <col min="14875" max="15104" width="9.140625" style="76"/>
    <col min="15105" max="15105" width="5.7109375" style="76" customWidth="1"/>
    <col min="15106" max="15106" width="25.5703125" style="76" customWidth="1"/>
    <col min="15107" max="15107" width="8.42578125" style="76" bestFit="1" customWidth="1"/>
    <col min="15108" max="15108" width="7.85546875" style="76" customWidth="1"/>
    <col min="15109" max="15109" width="7.5703125" style="76" bestFit="1" customWidth="1"/>
    <col min="15110" max="15110" width="8.42578125" style="76" bestFit="1" customWidth="1"/>
    <col min="15111" max="15111" width="7.42578125" style="76" customWidth="1"/>
    <col min="15112" max="15112" width="7.5703125" style="76" bestFit="1" customWidth="1"/>
    <col min="15113" max="15113" width="8.140625" style="76" bestFit="1" customWidth="1"/>
    <col min="15114" max="15114" width="8" style="76" customWidth="1"/>
    <col min="15115" max="15115" width="7.7109375" style="76" bestFit="1" customWidth="1"/>
    <col min="15116" max="15116" width="8.42578125" style="76" bestFit="1" customWidth="1"/>
    <col min="15117" max="15117" width="7.140625" style="76" customWidth="1"/>
    <col min="15118" max="15118" width="7" style="76" customWidth="1"/>
    <col min="15119" max="15119" width="8.7109375" style="76" bestFit="1" customWidth="1"/>
    <col min="15120" max="15120" width="7.28515625" style="76" customWidth="1"/>
    <col min="15121" max="15121" width="2.140625" style="76" customWidth="1"/>
    <col min="15122" max="15122" width="8.42578125" style="76" bestFit="1" customWidth="1"/>
    <col min="15123" max="15124" width="8.42578125" style="76" customWidth="1"/>
    <col min="15125" max="15125" width="9.28515625" style="76" customWidth="1"/>
    <col min="15126" max="15126" width="8.7109375" style="76" bestFit="1" customWidth="1"/>
    <col min="15127" max="15127" width="7.5703125" style="76" customWidth="1"/>
    <col min="15128" max="15129" width="8.7109375" style="76" bestFit="1" customWidth="1"/>
    <col min="15130" max="15130" width="9.28515625" style="76" bestFit="1" customWidth="1"/>
    <col min="15131" max="15360" width="9.140625" style="76"/>
    <col min="15361" max="15361" width="5.7109375" style="76" customWidth="1"/>
    <col min="15362" max="15362" width="25.5703125" style="76" customWidth="1"/>
    <col min="15363" max="15363" width="8.42578125" style="76" bestFit="1" customWidth="1"/>
    <col min="15364" max="15364" width="7.85546875" style="76" customWidth="1"/>
    <col min="15365" max="15365" width="7.5703125" style="76" bestFit="1" customWidth="1"/>
    <col min="15366" max="15366" width="8.42578125" style="76" bestFit="1" customWidth="1"/>
    <col min="15367" max="15367" width="7.42578125" style="76" customWidth="1"/>
    <col min="15368" max="15368" width="7.5703125" style="76" bestFit="1" customWidth="1"/>
    <col min="15369" max="15369" width="8.140625" style="76" bestFit="1" customWidth="1"/>
    <col min="15370" max="15370" width="8" style="76" customWidth="1"/>
    <col min="15371" max="15371" width="7.7109375" style="76" bestFit="1" customWidth="1"/>
    <col min="15372" max="15372" width="8.42578125" style="76" bestFit="1" customWidth="1"/>
    <col min="15373" max="15373" width="7.140625" style="76" customWidth="1"/>
    <col min="15374" max="15374" width="7" style="76" customWidth="1"/>
    <col min="15375" max="15375" width="8.7109375" style="76" bestFit="1" customWidth="1"/>
    <col min="15376" max="15376" width="7.28515625" style="76" customWidth="1"/>
    <col min="15377" max="15377" width="2.140625" style="76" customWidth="1"/>
    <col min="15378" max="15378" width="8.42578125" style="76" bestFit="1" customWidth="1"/>
    <col min="15379" max="15380" width="8.42578125" style="76" customWidth="1"/>
    <col min="15381" max="15381" width="9.28515625" style="76" customWidth="1"/>
    <col min="15382" max="15382" width="8.7109375" style="76" bestFit="1" customWidth="1"/>
    <col min="15383" max="15383" width="7.5703125" style="76" customWidth="1"/>
    <col min="15384" max="15385" width="8.7109375" style="76" bestFit="1" customWidth="1"/>
    <col min="15386" max="15386" width="9.28515625" style="76" bestFit="1" customWidth="1"/>
    <col min="15387" max="15616" width="9.140625" style="76"/>
    <col min="15617" max="15617" width="5.7109375" style="76" customWidth="1"/>
    <col min="15618" max="15618" width="25.5703125" style="76" customWidth="1"/>
    <col min="15619" max="15619" width="8.42578125" style="76" bestFit="1" customWidth="1"/>
    <col min="15620" max="15620" width="7.85546875" style="76" customWidth="1"/>
    <col min="15621" max="15621" width="7.5703125" style="76" bestFit="1" customWidth="1"/>
    <col min="15622" max="15622" width="8.42578125" style="76" bestFit="1" customWidth="1"/>
    <col min="15623" max="15623" width="7.42578125" style="76" customWidth="1"/>
    <col min="15624" max="15624" width="7.5703125" style="76" bestFit="1" customWidth="1"/>
    <col min="15625" max="15625" width="8.140625" style="76" bestFit="1" customWidth="1"/>
    <col min="15626" max="15626" width="8" style="76" customWidth="1"/>
    <col min="15627" max="15627" width="7.7109375" style="76" bestFit="1" customWidth="1"/>
    <col min="15628" max="15628" width="8.42578125" style="76" bestFit="1" customWidth="1"/>
    <col min="15629" max="15629" width="7.140625" style="76" customWidth="1"/>
    <col min="15630" max="15630" width="7" style="76" customWidth="1"/>
    <col min="15631" max="15631" width="8.7109375" style="76" bestFit="1" customWidth="1"/>
    <col min="15632" max="15632" width="7.28515625" style="76" customWidth="1"/>
    <col min="15633" max="15633" width="2.140625" style="76" customWidth="1"/>
    <col min="15634" max="15634" width="8.42578125" style="76" bestFit="1" customWidth="1"/>
    <col min="15635" max="15636" width="8.42578125" style="76" customWidth="1"/>
    <col min="15637" max="15637" width="9.28515625" style="76" customWidth="1"/>
    <col min="15638" max="15638" width="8.7109375" style="76" bestFit="1" customWidth="1"/>
    <col min="15639" max="15639" width="7.5703125" style="76" customWidth="1"/>
    <col min="15640" max="15641" width="8.7109375" style="76" bestFit="1" customWidth="1"/>
    <col min="15642" max="15642" width="9.28515625" style="76" bestFit="1" customWidth="1"/>
    <col min="15643" max="15872" width="9.140625" style="76"/>
    <col min="15873" max="15873" width="5.7109375" style="76" customWidth="1"/>
    <col min="15874" max="15874" width="25.5703125" style="76" customWidth="1"/>
    <col min="15875" max="15875" width="8.42578125" style="76" bestFit="1" customWidth="1"/>
    <col min="15876" max="15876" width="7.85546875" style="76" customWidth="1"/>
    <col min="15877" max="15877" width="7.5703125" style="76" bestFit="1" customWidth="1"/>
    <col min="15878" max="15878" width="8.42578125" style="76" bestFit="1" customWidth="1"/>
    <col min="15879" max="15879" width="7.42578125" style="76" customWidth="1"/>
    <col min="15880" max="15880" width="7.5703125" style="76" bestFit="1" customWidth="1"/>
    <col min="15881" max="15881" width="8.140625" style="76" bestFit="1" customWidth="1"/>
    <col min="15882" max="15882" width="8" style="76" customWidth="1"/>
    <col min="15883" max="15883" width="7.7109375" style="76" bestFit="1" customWidth="1"/>
    <col min="15884" max="15884" width="8.42578125" style="76" bestFit="1" customWidth="1"/>
    <col min="15885" max="15885" width="7.140625" style="76" customWidth="1"/>
    <col min="15886" max="15886" width="7" style="76" customWidth="1"/>
    <col min="15887" max="15887" width="8.7109375" style="76" bestFit="1" customWidth="1"/>
    <col min="15888" max="15888" width="7.28515625" style="76" customWidth="1"/>
    <col min="15889" max="15889" width="2.140625" style="76" customWidth="1"/>
    <col min="15890" max="15890" width="8.42578125" style="76" bestFit="1" customWidth="1"/>
    <col min="15891" max="15892" width="8.42578125" style="76" customWidth="1"/>
    <col min="15893" max="15893" width="9.28515625" style="76" customWidth="1"/>
    <col min="15894" max="15894" width="8.7109375" style="76" bestFit="1" customWidth="1"/>
    <col min="15895" max="15895" width="7.5703125" style="76" customWidth="1"/>
    <col min="15896" max="15897" width="8.7109375" style="76" bestFit="1" customWidth="1"/>
    <col min="15898" max="15898" width="9.28515625" style="76" bestFit="1" customWidth="1"/>
    <col min="15899" max="16128" width="9.140625" style="76"/>
    <col min="16129" max="16129" width="5.7109375" style="76" customWidth="1"/>
    <col min="16130" max="16130" width="25.5703125" style="76" customWidth="1"/>
    <col min="16131" max="16131" width="8.42578125" style="76" bestFit="1" customWidth="1"/>
    <col min="16132" max="16132" width="7.85546875" style="76" customWidth="1"/>
    <col min="16133" max="16133" width="7.5703125" style="76" bestFit="1" customWidth="1"/>
    <col min="16134" max="16134" width="8.42578125" style="76" bestFit="1" customWidth="1"/>
    <col min="16135" max="16135" width="7.42578125" style="76" customWidth="1"/>
    <col min="16136" max="16136" width="7.5703125" style="76" bestFit="1" customWidth="1"/>
    <col min="16137" max="16137" width="8.140625" style="76" bestFit="1" customWidth="1"/>
    <col min="16138" max="16138" width="8" style="76" customWidth="1"/>
    <col min="16139" max="16139" width="7.7109375" style="76" bestFit="1" customWidth="1"/>
    <col min="16140" max="16140" width="8.42578125" style="76" bestFit="1" customWidth="1"/>
    <col min="16141" max="16141" width="7.140625" style="76" customWidth="1"/>
    <col min="16142" max="16142" width="7" style="76" customWidth="1"/>
    <col min="16143" max="16143" width="8.7109375" style="76" bestFit="1" customWidth="1"/>
    <col min="16144" max="16144" width="7.28515625" style="76" customWidth="1"/>
    <col min="16145" max="16145" width="2.140625" style="76" customWidth="1"/>
    <col min="16146" max="16146" width="8.42578125" style="76" bestFit="1" customWidth="1"/>
    <col min="16147" max="16148" width="8.42578125" style="76" customWidth="1"/>
    <col min="16149" max="16149" width="9.28515625" style="76" customWidth="1"/>
    <col min="16150" max="16150" width="8.7109375" style="76" bestFit="1" customWidth="1"/>
    <col min="16151" max="16151" width="7.5703125" style="76" customWidth="1"/>
    <col min="16152" max="16153" width="8.7109375" style="76" bestFit="1" customWidth="1"/>
    <col min="16154" max="16154" width="9.28515625" style="76" bestFit="1" customWidth="1"/>
    <col min="16155" max="16384" width="9.140625" style="76"/>
  </cols>
  <sheetData>
    <row r="1" spans="1:29" s="74" customFormat="1" ht="21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9" s="74" customFormat="1" ht="21" customHeight="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9" s="74" customFormat="1" ht="21" customHeight="1">
      <c r="A3" s="248" t="s">
        <v>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</row>
    <row r="4" spans="1:29" s="74" customFormat="1" ht="24" customHeight="1" thickBot="1">
      <c r="A4" s="249" t="s">
        <v>27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29" s="77" customFormat="1" ht="24.75" customHeight="1">
      <c r="A5" s="223" t="s">
        <v>10</v>
      </c>
      <c r="B5" s="239" t="s">
        <v>11</v>
      </c>
      <c r="C5" s="213" t="s">
        <v>3</v>
      </c>
      <c r="D5" s="213"/>
      <c r="E5" s="213"/>
      <c r="F5" s="213" t="s">
        <v>4</v>
      </c>
      <c r="G5" s="213"/>
      <c r="H5" s="213"/>
      <c r="I5" s="213" t="s">
        <v>5</v>
      </c>
      <c r="J5" s="213"/>
      <c r="K5" s="213"/>
      <c r="L5" s="213" t="s">
        <v>6</v>
      </c>
      <c r="M5" s="213"/>
      <c r="N5" s="213"/>
      <c r="O5" s="213" t="s">
        <v>7</v>
      </c>
      <c r="P5" s="213"/>
      <c r="Q5" s="213"/>
      <c r="R5" s="213" t="s">
        <v>8</v>
      </c>
      <c r="S5" s="213"/>
      <c r="T5" s="213"/>
      <c r="U5" s="213" t="s">
        <v>26</v>
      </c>
      <c r="V5" s="213"/>
      <c r="W5" s="213"/>
      <c r="X5" s="213" t="s">
        <v>9</v>
      </c>
      <c r="Y5" s="213"/>
      <c r="Z5" s="214"/>
    </row>
    <row r="6" spans="1:29" s="77" customFormat="1" ht="33">
      <c r="A6" s="224"/>
      <c r="B6" s="240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9" s="79" customFormat="1" ht="26.25" customHeight="1">
      <c r="A7" s="58">
        <v>1</v>
      </c>
      <c r="B7" s="78" t="s">
        <v>17</v>
      </c>
      <c r="C7" s="52">
        <f>HLOOKUP(C6,[1]RCH!C4:W32,29,0)</f>
        <v>29.434699999999999</v>
      </c>
      <c r="D7" s="52">
        <f>HLOOKUP(D6,[1]RCH!D4:X32,29,0)</f>
        <v>17.420000000000002</v>
      </c>
      <c r="E7" s="52">
        <f>HLOOKUP(E6,[1]RCH!E4:X32,29,0)</f>
        <v>5.0199999999999996</v>
      </c>
      <c r="F7" s="52">
        <f>HLOOKUP(F6,[1]RCH!F4:X32,29,0)</f>
        <v>36.299999999999997</v>
      </c>
      <c r="G7" s="52">
        <f>HLOOKUP(G6,[1]RCH!G4:X32,29,0)</f>
        <v>23.721499999999999</v>
      </c>
      <c r="H7" s="52">
        <f>HLOOKUP(H6,[1]RCH!H4:Y32,29,0)</f>
        <v>11.17</v>
      </c>
      <c r="I7" s="52">
        <f>HLOOKUP(I6,[1]RCH!I4:Z32,29,0)</f>
        <v>29.38</v>
      </c>
      <c r="J7" s="52">
        <f>HLOOKUP(J6,[1]RCH!J4:AA32,29,0)</f>
        <v>13.89</v>
      </c>
      <c r="K7" s="52">
        <f>HLOOKUP(K6,[1]RCH!K4:AB32,29,0)</f>
        <v>19.22</v>
      </c>
      <c r="L7" s="52">
        <f>HLOOKUP(L6,[1]RCH!L4:AC32,29,0)</f>
        <v>56.63</v>
      </c>
      <c r="M7" s="52">
        <f>HLOOKUP(M6,[1]RCH!M4:AD32,29,0)</f>
        <v>56.63</v>
      </c>
      <c r="N7" s="52">
        <f>HLOOKUP(N6,[1]RCH!N4:AE32,29,0)</f>
        <v>41.54</v>
      </c>
      <c r="O7" s="52">
        <f>HLOOKUP(O6,[1]RCH!O4:AF32,29,0)</f>
        <v>60.05</v>
      </c>
      <c r="P7" s="52">
        <f>HLOOKUP(P6,[1]RCH!P4:AG32,29,0)</f>
        <v>59.81</v>
      </c>
      <c r="Q7" s="52">
        <f>HLOOKUP(Q6,[1]RCH!Q4:AH32,29,0)</f>
        <v>46.14</v>
      </c>
      <c r="R7" s="52">
        <f>HLOOKUP(R6,[1]RCH!R4:AI32,29,0)</f>
        <v>68.180000000000007</v>
      </c>
      <c r="S7" s="52">
        <f>HLOOKUP(S6,[1]RCH!S4:AJ32,29,0)</f>
        <v>68.180000000000007</v>
      </c>
      <c r="T7" s="52">
        <f>HLOOKUP(T6,[1]RCH!T4:AK32,29,0)</f>
        <v>69.28</v>
      </c>
      <c r="U7" s="52">
        <f>HLOOKUP(U6,[1]RCH!U4:AL32,29,0)</f>
        <v>75.3</v>
      </c>
      <c r="V7" s="52">
        <f>HLOOKUP(V6,[1]RCH!V4:AM32,29,0)</f>
        <v>58.53</v>
      </c>
      <c r="W7" s="52">
        <f>HLOOKUP(W6,[1]RCH!W4:AN32,29,0)</f>
        <v>52.528166300000002</v>
      </c>
      <c r="X7" s="71">
        <f t="shared" ref="X7:Z8" si="0">C7+F7+I7+L7+O7+R7+U7</f>
        <v>355.2747</v>
      </c>
      <c r="Y7" s="71">
        <f t="shared" si="0"/>
        <v>298.18150000000003</v>
      </c>
      <c r="Z7" s="121">
        <f t="shared" si="0"/>
        <v>244.89816630000001</v>
      </c>
    </row>
    <row r="8" spans="1:29" s="79" customFormat="1" ht="32.25" customHeight="1">
      <c r="A8" s="58">
        <v>2</v>
      </c>
      <c r="B8" s="78" t="s">
        <v>18</v>
      </c>
      <c r="C8" s="52">
        <f>HLOOKUP(C6,[1]Additionalities!C4:W32,29,0)</f>
        <v>0</v>
      </c>
      <c r="D8" s="52">
        <f>HLOOKUP(D6,[1]Additionalities!D4:X32,29,0)</f>
        <v>24.37</v>
      </c>
      <c r="E8" s="52">
        <f>HLOOKUP(E6,[1]Additionalities!E4:Y32,29,0)</f>
        <v>1.95</v>
      </c>
      <c r="F8" s="52">
        <f>HLOOKUP(F6,[1]Additionalities!F4:Z32,29,0)</f>
        <v>33</v>
      </c>
      <c r="G8" s="52">
        <f>HLOOKUP(G6,[1]Additionalities!G4:AA32,29,0)</f>
        <v>42.41</v>
      </c>
      <c r="H8" s="52">
        <f>HLOOKUP(H6,[1]Additionalities!H4:AB32,29,0)</f>
        <v>5.15</v>
      </c>
      <c r="I8" s="52">
        <f>HLOOKUP(I6,[1]Additionalities!I4:AC32,29,0)</f>
        <v>57.68</v>
      </c>
      <c r="J8" s="52">
        <f>HLOOKUP(J6,[1]Additionalities!J4:AD32,29,0)</f>
        <v>26.08</v>
      </c>
      <c r="K8" s="52">
        <f>HLOOKUP(K6,[1]Additionalities!K4:AE32,29,0)</f>
        <v>18.77</v>
      </c>
      <c r="L8" s="52">
        <f>HLOOKUP(L6,[1]Additionalities!L4:AF32,29,0)</f>
        <v>48.65</v>
      </c>
      <c r="M8" s="52">
        <f>HLOOKUP(M6,[1]Additionalities!M4:AG32,29,0)</f>
        <v>48.650000000000006</v>
      </c>
      <c r="N8" s="52">
        <f>HLOOKUP(N6,[1]Additionalities!N4:AH32,29,0)</f>
        <v>65.94</v>
      </c>
      <c r="O8" s="52">
        <f>HLOOKUP(O6,[1]Additionalities!O4:AI32,29,0)</f>
        <v>64.23</v>
      </c>
      <c r="P8" s="52">
        <f>HLOOKUP(P6,[1]Additionalities!P4:AJ32,29,0)</f>
        <v>64.22999999999999</v>
      </c>
      <c r="Q8" s="52">
        <f>HLOOKUP(Q6,[1]Additionalities!Q4:AK32,29,0)</f>
        <v>88.81</v>
      </c>
      <c r="R8" s="52">
        <f>HLOOKUP(R6,[1]Additionalities!R4:AL32,29,0)</f>
        <v>75.61</v>
      </c>
      <c r="S8" s="52">
        <f>HLOOKUP(S6,[1]Additionalities!S4:AM32,29,0)</f>
        <v>75.61</v>
      </c>
      <c r="T8" s="52">
        <f>HLOOKUP(T6,[1]Additionalities!T4:AN32,29,0)</f>
        <v>145.27000000000001</v>
      </c>
      <c r="U8" s="52">
        <f>HLOOKUP(U6,[1]Additionalities!U4:AO32,29,0)</f>
        <v>92.7</v>
      </c>
      <c r="V8" s="52">
        <f>HLOOKUP(V6,[1]Additionalities!V4:AP32,29,0)</f>
        <v>92.7</v>
      </c>
      <c r="W8" s="52">
        <f>HLOOKUP(W6,[1]Additionalities!W4:AQ32,29,0)</f>
        <v>96.842999999999989</v>
      </c>
      <c r="X8" s="71">
        <f t="shared" si="0"/>
        <v>371.87</v>
      </c>
      <c r="Y8" s="71">
        <f t="shared" si="0"/>
        <v>374.04999999999995</v>
      </c>
      <c r="Z8" s="121">
        <f t="shared" si="0"/>
        <v>422.73299999999995</v>
      </c>
    </row>
    <row r="9" spans="1:29" s="139" customFormat="1" ht="24.75" customHeight="1">
      <c r="A9" s="167" t="s">
        <v>29</v>
      </c>
      <c r="B9" s="167"/>
      <c r="C9" s="153"/>
      <c r="D9" s="153"/>
      <c r="E9" s="153"/>
      <c r="F9" s="153"/>
      <c r="G9" s="153"/>
      <c r="H9" s="153"/>
      <c r="I9" s="138"/>
      <c r="J9" s="138"/>
      <c r="K9" s="138"/>
      <c r="L9" s="138"/>
      <c r="AA9" s="138"/>
      <c r="AB9" s="138"/>
      <c r="AC9" s="138"/>
    </row>
    <row r="10" spans="1:29" s="139" customFormat="1" ht="24.75" customHeight="1">
      <c r="A10" s="168"/>
      <c r="B10" s="164" t="e">
        <f>PD!B10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AA10" s="140"/>
      <c r="AB10" s="140"/>
      <c r="AC10" s="147"/>
    </row>
    <row r="11" spans="1:29" s="141" customFormat="1" ht="24.75" customHeight="1">
      <c r="A11" s="168"/>
      <c r="B11" s="164" t="e">
        <f>PD!B11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AA11" s="152"/>
      <c r="AB11" s="152"/>
      <c r="AC11" s="152"/>
    </row>
    <row r="12" spans="1:29" ht="18.75" customHeight="1">
      <c r="A12" s="168"/>
      <c r="B12" s="164" t="e">
        <f>PD!B12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AA12" s="152"/>
      <c r="AB12" s="152"/>
      <c r="AC12" s="152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1" activePane="bottomRight" state="frozen"/>
      <selection pane="bottomRight" activeCell="D19" sqref="D19"/>
      <pageMargins left="0.27559055118110237" right="0.11811023622047245" top="0.74803149606299213" bottom="0.74803149606299213" header="0.31496062992125984" footer="0.31496062992125984"/>
      <pageSetup paperSize="9" scale="55" orientation="landscape" r:id="rId1"/>
    </customSheetView>
  </customSheetViews>
  <mergeCells count="14"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rintOptions horizontalCentered="1"/>
  <pageMargins left="0.27559055118110237" right="0.11811023622047245" top="0.53" bottom="0.3" header="0.15748031496062992" footer="0.23"/>
  <pageSetup paperSize="9" scale="52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7.140625" style="1" customWidth="1"/>
    <col min="2" max="2" width="15.42578125" style="63" customWidth="1"/>
    <col min="3" max="3" width="11" style="1" customWidth="1"/>
    <col min="4" max="4" width="8" style="1" customWidth="1"/>
    <col min="5" max="5" width="7.85546875" style="1" customWidth="1"/>
    <col min="6" max="6" width="10" style="1" customWidth="1"/>
    <col min="7" max="7" width="9.140625" style="1"/>
    <col min="8" max="8" width="9.85546875" style="1" bestFit="1" customWidth="1"/>
    <col min="9" max="9" width="10.28515625" style="1" customWidth="1"/>
    <col min="10" max="12" width="9.85546875" style="1" bestFit="1" customWidth="1"/>
    <col min="13" max="14" width="9.42578125" style="1" bestFit="1" customWidth="1"/>
    <col min="15" max="15" width="10.140625" style="1" customWidth="1"/>
    <col min="16" max="16" width="9.85546875" style="1" bestFit="1" customWidth="1"/>
    <col min="17" max="17" width="9.42578125" style="1" bestFit="1" customWidth="1"/>
    <col min="18" max="18" width="10.5703125" style="1" customWidth="1"/>
    <col min="19" max="19" width="9.42578125" style="1" customWidth="1"/>
    <col min="20" max="23" width="10.28515625" style="1" customWidth="1"/>
    <col min="24" max="26" width="11.28515625" style="1" bestFit="1" customWidth="1"/>
    <col min="27" max="257" width="9.140625" style="45"/>
    <col min="258" max="258" width="5.140625" style="45" customWidth="1"/>
    <col min="259" max="259" width="18.7109375" style="45" customWidth="1"/>
    <col min="260" max="260" width="8.140625" style="45" customWidth="1"/>
    <col min="261" max="261" width="7.85546875" style="45" customWidth="1"/>
    <col min="262" max="262" width="6.85546875" style="45" customWidth="1"/>
    <col min="263" max="263" width="8.140625" style="45" customWidth="1"/>
    <col min="264" max="264" width="9.140625" style="45"/>
    <col min="265" max="265" width="9.85546875" style="45" bestFit="1" customWidth="1"/>
    <col min="266" max="266" width="9.42578125" style="45" bestFit="1" customWidth="1"/>
    <col min="267" max="269" width="9.85546875" style="45" bestFit="1" customWidth="1"/>
    <col min="270" max="272" width="9.42578125" style="45" bestFit="1" customWidth="1"/>
    <col min="273" max="273" width="9.85546875" style="45" bestFit="1" customWidth="1"/>
    <col min="274" max="274" width="9.42578125" style="45" bestFit="1" customWidth="1"/>
    <col min="275" max="276" width="9.42578125" style="45" customWidth="1"/>
    <col min="277" max="277" width="10.28515625" style="45" customWidth="1"/>
    <col min="278" max="280" width="11.28515625" style="45" bestFit="1" customWidth="1"/>
    <col min="281" max="282" width="9.28515625" style="45" bestFit="1" customWidth="1"/>
    <col min="283" max="513" width="9.140625" style="45"/>
    <col min="514" max="514" width="5.140625" style="45" customWidth="1"/>
    <col min="515" max="515" width="18.7109375" style="45" customWidth="1"/>
    <col min="516" max="516" width="8.140625" style="45" customWidth="1"/>
    <col min="517" max="517" width="7.85546875" style="45" customWidth="1"/>
    <col min="518" max="518" width="6.85546875" style="45" customWidth="1"/>
    <col min="519" max="519" width="8.140625" style="45" customWidth="1"/>
    <col min="520" max="520" width="9.140625" style="45"/>
    <col min="521" max="521" width="9.85546875" style="45" bestFit="1" customWidth="1"/>
    <col min="522" max="522" width="9.42578125" style="45" bestFit="1" customWidth="1"/>
    <col min="523" max="525" width="9.85546875" style="45" bestFit="1" customWidth="1"/>
    <col min="526" max="528" width="9.42578125" style="45" bestFit="1" customWidth="1"/>
    <col min="529" max="529" width="9.85546875" style="45" bestFit="1" customWidth="1"/>
    <col min="530" max="530" width="9.42578125" style="45" bestFit="1" customWidth="1"/>
    <col min="531" max="532" width="9.42578125" style="45" customWidth="1"/>
    <col min="533" max="533" width="10.28515625" style="45" customWidth="1"/>
    <col min="534" max="536" width="11.28515625" style="45" bestFit="1" customWidth="1"/>
    <col min="537" max="538" width="9.28515625" style="45" bestFit="1" customWidth="1"/>
    <col min="539" max="769" width="9.140625" style="45"/>
    <col min="770" max="770" width="5.140625" style="45" customWidth="1"/>
    <col min="771" max="771" width="18.7109375" style="45" customWidth="1"/>
    <col min="772" max="772" width="8.140625" style="45" customWidth="1"/>
    <col min="773" max="773" width="7.85546875" style="45" customWidth="1"/>
    <col min="774" max="774" width="6.85546875" style="45" customWidth="1"/>
    <col min="775" max="775" width="8.140625" style="45" customWidth="1"/>
    <col min="776" max="776" width="9.140625" style="45"/>
    <col min="777" max="777" width="9.85546875" style="45" bestFit="1" customWidth="1"/>
    <col min="778" max="778" width="9.42578125" style="45" bestFit="1" customWidth="1"/>
    <col min="779" max="781" width="9.85546875" style="45" bestFit="1" customWidth="1"/>
    <col min="782" max="784" width="9.42578125" style="45" bestFit="1" customWidth="1"/>
    <col min="785" max="785" width="9.85546875" style="45" bestFit="1" customWidth="1"/>
    <col min="786" max="786" width="9.42578125" style="45" bestFit="1" customWidth="1"/>
    <col min="787" max="788" width="9.42578125" style="45" customWidth="1"/>
    <col min="789" max="789" width="10.28515625" style="45" customWidth="1"/>
    <col min="790" max="792" width="11.28515625" style="45" bestFit="1" customWidth="1"/>
    <col min="793" max="794" width="9.28515625" style="45" bestFit="1" customWidth="1"/>
    <col min="795" max="1025" width="9.140625" style="45"/>
    <col min="1026" max="1026" width="5.140625" style="45" customWidth="1"/>
    <col min="1027" max="1027" width="18.7109375" style="45" customWidth="1"/>
    <col min="1028" max="1028" width="8.140625" style="45" customWidth="1"/>
    <col min="1029" max="1029" width="7.85546875" style="45" customWidth="1"/>
    <col min="1030" max="1030" width="6.85546875" style="45" customWidth="1"/>
    <col min="1031" max="1031" width="8.140625" style="45" customWidth="1"/>
    <col min="1032" max="1032" width="9.140625" style="45"/>
    <col min="1033" max="1033" width="9.85546875" style="45" bestFit="1" customWidth="1"/>
    <col min="1034" max="1034" width="9.42578125" style="45" bestFit="1" customWidth="1"/>
    <col min="1035" max="1037" width="9.85546875" style="45" bestFit="1" customWidth="1"/>
    <col min="1038" max="1040" width="9.42578125" style="45" bestFit="1" customWidth="1"/>
    <col min="1041" max="1041" width="9.85546875" style="45" bestFit="1" customWidth="1"/>
    <col min="1042" max="1042" width="9.42578125" style="45" bestFit="1" customWidth="1"/>
    <col min="1043" max="1044" width="9.42578125" style="45" customWidth="1"/>
    <col min="1045" max="1045" width="10.28515625" style="45" customWidth="1"/>
    <col min="1046" max="1048" width="11.28515625" style="45" bestFit="1" customWidth="1"/>
    <col min="1049" max="1050" width="9.28515625" style="45" bestFit="1" customWidth="1"/>
    <col min="1051" max="1281" width="9.140625" style="45"/>
    <col min="1282" max="1282" width="5.140625" style="45" customWidth="1"/>
    <col min="1283" max="1283" width="18.7109375" style="45" customWidth="1"/>
    <col min="1284" max="1284" width="8.140625" style="45" customWidth="1"/>
    <col min="1285" max="1285" width="7.85546875" style="45" customWidth="1"/>
    <col min="1286" max="1286" width="6.85546875" style="45" customWidth="1"/>
    <col min="1287" max="1287" width="8.140625" style="45" customWidth="1"/>
    <col min="1288" max="1288" width="9.140625" style="45"/>
    <col min="1289" max="1289" width="9.85546875" style="45" bestFit="1" customWidth="1"/>
    <col min="1290" max="1290" width="9.42578125" style="45" bestFit="1" customWidth="1"/>
    <col min="1291" max="1293" width="9.85546875" style="45" bestFit="1" customWidth="1"/>
    <col min="1294" max="1296" width="9.42578125" style="45" bestFit="1" customWidth="1"/>
    <col min="1297" max="1297" width="9.85546875" style="45" bestFit="1" customWidth="1"/>
    <col min="1298" max="1298" width="9.42578125" style="45" bestFit="1" customWidth="1"/>
    <col min="1299" max="1300" width="9.42578125" style="45" customWidth="1"/>
    <col min="1301" max="1301" width="10.28515625" style="45" customWidth="1"/>
    <col min="1302" max="1304" width="11.28515625" style="45" bestFit="1" customWidth="1"/>
    <col min="1305" max="1306" width="9.28515625" style="45" bestFit="1" customWidth="1"/>
    <col min="1307" max="1537" width="9.140625" style="45"/>
    <col min="1538" max="1538" width="5.140625" style="45" customWidth="1"/>
    <col min="1539" max="1539" width="18.7109375" style="45" customWidth="1"/>
    <col min="1540" max="1540" width="8.140625" style="45" customWidth="1"/>
    <col min="1541" max="1541" width="7.85546875" style="45" customWidth="1"/>
    <col min="1542" max="1542" width="6.85546875" style="45" customWidth="1"/>
    <col min="1543" max="1543" width="8.140625" style="45" customWidth="1"/>
    <col min="1544" max="1544" width="9.140625" style="45"/>
    <col min="1545" max="1545" width="9.85546875" style="45" bestFit="1" customWidth="1"/>
    <col min="1546" max="1546" width="9.42578125" style="45" bestFit="1" customWidth="1"/>
    <col min="1547" max="1549" width="9.85546875" style="45" bestFit="1" customWidth="1"/>
    <col min="1550" max="1552" width="9.42578125" style="45" bestFit="1" customWidth="1"/>
    <col min="1553" max="1553" width="9.85546875" style="45" bestFit="1" customWidth="1"/>
    <col min="1554" max="1554" width="9.42578125" style="45" bestFit="1" customWidth="1"/>
    <col min="1555" max="1556" width="9.42578125" style="45" customWidth="1"/>
    <col min="1557" max="1557" width="10.28515625" style="45" customWidth="1"/>
    <col min="1558" max="1560" width="11.28515625" style="45" bestFit="1" customWidth="1"/>
    <col min="1561" max="1562" width="9.28515625" style="45" bestFit="1" customWidth="1"/>
    <col min="1563" max="1793" width="9.140625" style="45"/>
    <col min="1794" max="1794" width="5.140625" style="45" customWidth="1"/>
    <col min="1795" max="1795" width="18.7109375" style="45" customWidth="1"/>
    <col min="1796" max="1796" width="8.140625" style="45" customWidth="1"/>
    <col min="1797" max="1797" width="7.85546875" style="45" customWidth="1"/>
    <col min="1798" max="1798" width="6.85546875" style="45" customWidth="1"/>
    <col min="1799" max="1799" width="8.140625" style="45" customWidth="1"/>
    <col min="1800" max="1800" width="9.140625" style="45"/>
    <col min="1801" max="1801" width="9.85546875" style="45" bestFit="1" customWidth="1"/>
    <col min="1802" max="1802" width="9.42578125" style="45" bestFit="1" customWidth="1"/>
    <col min="1803" max="1805" width="9.85546875" style="45" bestFit="1" customWidth="1"/>
    <col min="1806" max="1808" width="9.42578125" style="45" bestFit="1" customWidth="1"/>
    <col min="1809" max="1809" width="9.85546875" style="45" bestFit="1" customWidth="1"/>
    <col min="1810" max="1810" width="9.42578125" style="45" bestFit="1" customWidth="1"/>
    <col min="1811" max="1812" width="9.42578125" style="45" customWidth="1"/>
    <col min="1813" max="1813" width="10.28515625" style="45" customWidth="1"/>
    <col min="1814" max="1816" width="11.28515625" style="45" bestFit="1" customWidth="1"/>
    <col min="1817" max="1818" width="9.28515625" style="45" bestFit="1" customWidth="1"/>
    <col min="1819" max="2049" width="9.140625" style="45"/>
    <col min="2050" max="2050" width="5.140625" style="45" customWidth="1"/>
    <col min="2051" max="2051" width="18.7109375" style="45" customWidth="1"/>
    <col min="2052" max="2052" width="8.140625" style="45" customWidth="1"/>
    <col min="2053" max="2053" width="7.85546875" style="45" customWidth="1"/>
    <col min="2054" max="2054" width="6.85546875" style="45" customWidth="1"/>
    <col min="2055" max="2055" width="8.140625" style="45" customWidth="1"/>
    <col min="2056" max="2056" width="9.140625" style="45"/>
    <col min="2057" max="2057" width="9.85546875" style="45" bestFit="1" customWidth="1"/>
    <col min="2058" max="2058" width="9.42578125" style="45" bestFit="1" customWidth="1"/>
    <col min="2059" max="2061" width="9.85546875" style="45" bestFit="1" customWidth="1"/>
    <col min="2062" max="2064" width="9.42578125" style="45" bestFit="1" customWidth="1"/>
    <col min="2065" max="2065" width="9.85546875" style="45" bestFit="1" customWidth="1"/>
    <col min="2066" max="2066" width="9.42578125" style="45" bestFit="1" customWidth="1"/>
    <col min="2067" max="2068" width="9.42578125" style="45" customWidth="1"/>
    <col min="2069" max="2069" width="10.28515625" style="45" customWidth="1"/>
    <col min="2070" max="2072" width="11.28515625" style="45" bestFit="1" customWidth="1"/>
    <col min="2073" max="2074" width="9.28515625" style="45" bestFit="1" customWidth="1"/>
    <col min="2075" max="2305" width="9.140625" style="45"/>
    <col min="2306" max="2306" width="5.140625" style="45" customWidth="1"/>
    <col min="2307" max="2307" width="18.7109375" style="45" customWidth="1"/>
    <col min="2308" max="2308" width="8.140625" style="45" customWidth="1"/>
    <col min="2309" max="2309" width="7.85546875" style="45" customWidth="1"/>
    <col min="2310" max="2310" width="6.85546875" style="45" customWidth="1"/>
    <col min="2311" max="2311" width="8.140625" style="45" customWidth="1"/>
    <col min="2312" max="2312" width="9.140625" style="45"/>
    <col min="2313" max="2313" width="9.85546875" style="45" bestFit="1" customWidth="1"/>
    <col min="2314" max="2314" width="9.42578125" style="45" bestFit="1" customWidth="1"/>
    <col min="2315" max="2317" width="9.85546875" style="45" bestFit="1" customWidth="1"/>
    <col min="2318" max="2320" width="9.42578125" style="45" bestFit="1" customWidth="1"/>
    <col min="2321" max="2321" width="9.85546875" style="45" bestFit="1" customWidth="1"/>
    <col min="2322" max="2322" width="9.42578125" style="45" bestFit="1" customWidth="1"/>
    <col min="2323" max="2324" width="9.42578125" style="45" customWidth="1"/>
    <col min="2325" max="2325" width="10.28515625" style="45" customWidth="1"/>
    <col min="2326" max="2328" width="11.28515625" style="45" bestFit="1" customWidth="1"/>
    <col min="2329" max="2330" width="9.28515625" style="45" bestFit="1" customWidth="1"/>
    <col min="2331" max="2561" width="9.140625" style="45"/>
    <col min="2562" max="2562" width="5.140625" style="45" customWidth="1"/>
    <col min="2563" max="2563" width="18.7109375" style="45" customWidth="1"/>
    <col min="2564" max="2564" width="8.140625" style="45" customWidth="1"/>
    <col min="2565" max="2565" width="7.85546875" style="45" customWidth="1"/>
    <col min="2566" max="2566" width="6.85546875" style="45" customWidth="1"/>
    <col min="2567" max="2567" width="8.140625" style="45" customWidth="1"/>
    <col min="2568" max="2568" width="9.140625" style="45"/>
    <col min="2569" max="2569" width="9.85546875" style="45" bestFit="1" customWidth="1"/>
    <col min="2570" max="2570" width="9.42578125" style="45" bestFit="1" customWidth="1"/>
    <col min="2571" max="2573" width="9.85546875" style="45" bestFit="1" customWidth="1"/>
    <col min="2574" max="2576" width="9.42578125" style="45" bestFit="1" customWidth="1"/>
    <col min="2577" max="2577" width="9.85546875" style="45" bestFit="1" customWidth="1"/>
    <col min="2578" max="2578" width="9.42578125" style="45" bestFit="1" customWidth="1"/>
    <col min="2579" max="2580" width="9.42578125" style="45" customWidth="1"/>
    <col min="2581" max="2581" width="10.28515625" style="45" customWidth="1"/>
    <col min="2582" max="2584" width="11.28515625" style="45" bestFit="1" customWidth="1"/>
    <col min="2585" max="2586" width="9.28515625" style="45" bestFit="1" customWidth="1"/>
    <col min="2587" max="2817" width="9.140625" style="45"/>
    <col min="2818" max="2818" width="5.140625" style="45" customWidth="1"/>
    <col min="2819" max="2819" width="18.7109375" style="45" customWidth="1"/>
    <col min="2820" max="2820" width="8.140625" style="45" customWidth="1"/>
    <col min="2821" max="2821" width="7.85546875" style="45" customWidth="1"/>
    <col min="2822" max="2822" width="6.85546875" style="45" customWidth="1"/>
    <col min="2823" max="2823" width="8.140625" style="45" customWidth="1"/>
    <col min="2824" max="2824" width="9.140625" style="45"/>
    <col min="2825" max="2825" width="9.85546875" style="45" bestFit="1" customWidth="1"/>
    <col min="2826" max="2826" width="9.42578125" style="45" bestFit="1" customWidth="1"/>
    <col min="2827" max="2829" width="9.85546875" style="45" bestFit="1" customWidth="1"/>
    <col min="2830" max="2832" width="9.42578125" style="45" bestFit="1" customWidth="1"/>
    <col min="2833" max="2833" width="9.85546875" style="45" bestFit="1" customWidth="1"/>
    <col min="2834" max="2834" width="9.42578125" style="45" bestFit="1" customWidth="1"/>
    <col min="2835" max="2836" width="9.42578125" style="45" customWidth="1"/>
    <col min="2837" max="2837" width="10.28515625" style="45" customWidth="1"/>
    <col min="2838" max="2840" width="11.28515625" style="45" bestFit="1" customWidth="1"/>
    <col min="2841" max="2842" width="9.28515625" style="45" bestFit="1" customWidth="1"/>
    <col min="2843" max="3073" width="9.140625" style="45"/>
    <col min="3074" max="3074" width="5.140625" style="45" customWidth="1"/>
    <col min="3075" max="3075" width="18.7109375" style="45" customWidth="1"/>
    <col min="3076" max="3076" width="8.140625" style="45" customWidth="1"/>
    <col min="3077" max="3077" width="7.85546875" style="45" customWidth="1"/>
    <col min="3078" max="3078" width="6.85546875" style="45" customWidth="1"/>
    <col min="3079" max="3079" width="8.140625" style="45" customWidth="1"/>
    <col min="3080" max="3080" width="9.140625" style="45"/>
    <col min="3081" max="3081" width="9.85546875" style="45" bestFit="1" customWidth="1"/>
    <col min="3082" max="3082" width="9.42578125" style="45" bestFit="1" customWidth="1"/>
    <col min="3083" max="3085" width="9.85546875" style="45" bestFit="1" customWidth="1"/>
    <col min="3086" max="3088" width="9.42578125" style="45" bestFit="1" customWidth="1"/>
    <col min="3089" max="3089" width="9.85546875" style="45" bestFit="1" customWidth="1"/>
    <col min="3090" max="3090" width="9.42578125" style="45" bestFit="1" customWidth="1"/>
    <col min="3091" max="3092" width="9.42578125" style="45" customWidth="1"/>
    <col min="3093" max="3093" width="10.28515625" style="45" customWidth="1"/>
    <col min="3094" max="3096" width="11.28515625" style="45" bestFit="1" customWidth="1"/>
    <col min="3097" max="3098" width="9.28515625" style="45" bestFit="1" customWidth="1"/>
    <col min="3099" max="3329" width="9.140625" style="45"/>
    <col min="3330" max="3330" width="5.140625" style="45" customWidth="1"/>
    <col min="3331" max="3331" width="18.7109375" style="45" customWidth="1"/>
    <col min="3332" max="3332" width="8.140625" style="45" customWidth="1"/>
    <col min="3333" max="3333" width="7.85546875" style="45" customWidth="1"/>
    <col min="3334" max="3334" width="6.85546875" style="45" customWidth="1"/>
    <col min="3335" max="3335" width="8.140625" style="45" customWidth="1"/>
    <col min="3336" max="3336" width="9.140625" style="45"/>
    <col min="3337" max="3337" width="9.85546875" style="45" bestFit="1" customWidth="1"/>
    <col min="3338" max="3338" width="9.42578125" style="45" bestFit="1" customWidth="1"/>
    <col min="3339" max="3341" width="9.85546875" style="45" bestFit="1" customWidth="1"/>
    <col min="3342" max="3344" width="9.42578125" style="45" bestFit="1" customWidth="1"/>
    <col min="3345" max="3345" width="9.85546875" style="45" bestFit="1" customWidth="1"/>
    <col min="3346" max="3346" width="9.42578125" style="45" bestFit="1" customWidth="1"/>
    <col min="3347" max="3348" width="9.42578125" style="45" customWidth="1"/>
    <col min="3349" max="3349" width="10.28515625" style="45" customWidth="1"/>
    <col min="3350" max="3352" width="11.28515625" style="45" bestFit="1" customWidth="1"/>
    <col min="3353" max="3354" width="9.28515625" style="45" bestFit="1" customWidth="1"/>
    <col min="3355" max="3585" width="9.140625" style="45"/>
    <col min="3586" max="3586" width="5.140625" style="45" customWidth="1"/>
    <col min="3587" max="3587" width="18.7109375" style="45" customWidth="1"/>
    <col min="3588" max="3588" width="8.140625" style="45" customWidth="1"/>
    <col min="3589" max="3589" width="7.85546875" style="45" customWidth="1"/>
    <col min="3590" max="3590" width="6.85546875" style="45" customWidth="1"/>
    <col min="3591" max="3591" width="8.140625" style="45" customWidth="1"/>
    <col min="3592" max="3592" width="9.140625" style="45"/>
    <col min="3593" max="3593" width="9.85546875" style="45" bestFit="1" customWidth="1"/>
    <col min="3594" max="3594" width="9.42578125" style="45" bestFit="1" customWidth="1"/>
    <col min="3595" max="3597" width="9.85546875" style="45" bestFit="1" customWidth="1"/>
    <col min="3598" max="3600" width="9.42578125" style="45" bestFit="1" customWidth="1"/>
    <col min="3601" max="3601" width="9.85546875" style="45" bestFit="1" customWidth="1"/>
    <col min="3602" max="3602" width="9.42578125" style="45" bestFit="1" customWidth="1"/>
    <col min="3603" max="3604" width="9.42578125" style="45" customWidth="1"/>
    <col min="3605" max="3605" width="10.28515625" style="45" customWidth="1"/>
    <col min="3606" max="3608" width="11.28515625" style="45" bestFit="1" customWidth="1"/>
    <col min="3609" max="3610" width="9.28515625" style="45" bestFit="1" customWidth="1"/>
    <col min="3611" max="3841" width="9.140625" style="45"/>
    <col min="3842" max="3842" width="5.140625" style="45" customWidth="1"/>
    <col min="3843" max="3843" width="18.7109375" style="45" customWidth="1"/>
    <col min="3844" max="3844" width="8.140625" style="45" customWidth="1"/>
    <col min="3845" max="3845" width="7.85546875" style="45" customWidth="1"/>
    <col min="3846" max="3846" width="6.85546875" style="45" customWidth="1"/>
    <col min="3847" max="3847" width="8.140625" style="45" customWidth="1"/>
    <col min="3848" max="3848" width="9.140625" style="45"/>
    <col min="3849" max="3849" width="9.85546875" style="45" bestFit="1" customWidth="1"/>
    <col min="3850" max="3850" width="9.42578125" style="45" bestFit="1" customWidth="1"/>
    <col min="3851" max="3853" width="9.85546875" style="45" bestFit="1" customWidth="1"/>
    <col min="3854" max="3856" width="9.42578125" style="45" bestFit="1" customWidth="1"/>
    <col min="3857" max="3857" width="9.85546875" style="45" bestFit="1" customWidth="1"/>
    <col min="3858" max="3858" width="9.42578125" style="45" bestFit="1" customWidth="1"/>
    <col min="3859" max="3860" width="9.42578125" style="45" customWidth="1"/>
    <col min="3861" max="3861" width="10.28515625" style="45" customWidth="1"/>
    <col min="3862" max="3864" width="11.28515625" style="45" bestFit="1" customWidth="1"/>
    <col min="3865" max="3866" width="9.28515625" style="45" bestFit="1" customWidth="1"/>
    <col min="3867" max="4097" width="9.140625" style="45"/>
    <col min="4098" max="4098" width="5.140625" style="45" customWidth="1"/>
    <col min="4099" max="4099" width="18.7109375" style="45" customWidth="1"/>
    <col min="4100" max="4100" width="8.140625" style="45" customWidth="1"/>
    <col min="4101" max="4101" width="7.85546875" style="45" customWidth="1"/>
    <col min="4102" max="4102" width="6.85546875" style="45" customWidth="1"/>
    <col min="4103" max="4103" width="8.140625" style="45" customWidth="1"/>
    <col min="4104" max="4104" width="9.140625" style="45"/>
    <col min="4105" max="4105" width="9.85546875" style="45" bestFit="1" customWidth="1"/>
    <col min="4106" max="4106" width="9.42578125" style="45" bestFit="1" customWidth="1"/>
    <col min="4107" max="4109" width="9.85546875" style="45" bestFit="1" customWidth="1"/>
    <col min="4110" max="4112" width="9.42578125" style="45" bestFit="1" customWidth="1"/>
    <col min="4113" max="4113" width="9.85546875" style="45" bestFit="1" customWidth="1"/>
    <col min="4114" max="4114" width="9.42578125" style="45" bestFit="1" customWidth="1"/>
    <col min="4115" max="4116" width="9.42578125" style="45" customWidth="1"/>
    <col min="4117" max="4117" width="10.28515625" style="45" customWidth="1"/>
    <col min="4118" max="4120" width="11.28515625" style="45" bestFit="1" customWidth="1"/>
    <col min="4121" max="4122" width="9.28515625" style="45" bestFit="1" customWidth="1"/>
    <col min="4123" max="4353" width="9.140625" style="45"/>
    <col min="4354" max="4354" width="5.140625" style="45" customWidth="1"/>
    <col min="4355" max="4355" width="18.7109375" style="45" customWidth="1"/>
    <col min="4356" max="4356" width="8.140625" style="45" customWidth="1"/>
    <col min="4357" max="4357" width="7.85546875" style="45" customWidth="1"/>
    <col min="4358" max="4358" width="6.85546875" style="45" customWidth="1"/>
    <col min="4359" max="4359" width="8.140625" style="45" customWidth="1"/>
    <col min="4360" max="4360" width="9.140625" style="45"/>
    <col min="4361" max="4361" width="9.85546875" style="45" bestFit="1" customWidth="1"/>
    <col min="4362" max="4362" width="9.42578125" style="45" bestFit="1" customWidth="1"/>
    <col min="4363" max="4365" width="9.85546875" style="45" bestFit="1" customWidth="1"/>
    <col min="4366" max="4368" width="9.42578125" style="45" bestFit="1" customWidth="1"/>
    <col min="4369" max="4369" width="9.85546875" style="45" bestFit="1" customWidth="1"/>
    <col min="4370" max="4370" width="9.42578125" style="45" bestFit="1" customWidth="1"/>
    <col min="4371" max="4372" width="9.42578125" style="45" customWidth="1"/>
    <col min="4373" max="4373" width="10.28515625" style="45" customWidth="1"/>
    <col min="4374" max="4376" width="11.28515625" style="45" bestFit="1" customWidth="1"/>
    <col min="4377" max="4378" width="9.28515625" style="45" bestFit="1" customWidth="1"/>
    <col min="4379" max="4609" width="9.140625" style="45"/>
    <col min="4610" max="4610" width="5.140625" style="45" customWidth="1"/>
    <col min="4611" max="4611" width="18.7109375" style="45" customWidth="1"/>
    <col min="4612" max="4612" width="8.140625" style="45" customWidth="1"/>
    <col min="4613" max="4613" width="7.85546875" style="45" customWidth="1"/>
    <col min="4614" max="4614" width="6.85546875" style="45" customWidth="1"/>
    <col min="4615" max="4615" width="8.140625" style="45" customWidth="1"/>
    <col min="4616" max="4616" width="9.140625" style="45"/>
    <col min="4617" max="4617" width="9.85546875" style="45" bestFit="1" customWidth="1"/>
    <col min="4618" max="4618" width="9.42578125" style="45" bestFit="1" customWidth="1"/>
    <col min="4619" max="4621" width="9.85546875" style="45" bestFit="1" customWidth="1"/>
    <col min="4622" max="4624" width="9.42578125" style="45" bestFit="1" customWidth="1"/>
    <col min="4625" max="4625" width="9.85546875" style="45" bestFit="1" customWidth="1"/>
    <col min="4626" max="4626" width="9.42578125" style="45" bestFit="1" customWidth="1"/>
    <col min="4627" max="4628" width="9.42578125" style="45" customWidth="1"/>
    <col min="4629" max="4629" width="10.28515625" style="45" customWidth="1"/>
    <col min="4630" max="4632" width="11.28515625" style="45" bestFit="1" customWidth="1"/>
    <col min="4633" max="4634" width="9.28515625" style="45" bestFit="1" customWidth="1"/>
    <col min="4635" max="4865" width="9.140625" style="45"/>
    <col min="4866" max="4866" width="5.140625" style="45" customWidth="1"/>
    <col min="4867" max="4867" width="18.7109375" style="45" customWidth="1"/>
    <col min="4868" max="4868" width="8.140625" style="45" customWidth="1"/>
    <col min="4869" max="4869" width="7.85546875" style="45" customWidth="1"/>
    <col min="4870" max="4870" width="6.85546875" style="45" customWidth="1"/>
    <col min="4871" max="4871" width="8.140625" style="45" customWidth="1"/>
    <col min="4872" max="4872" width="9.140625" style="45"/>
    <col min="4873" max="4873" width="9.85546875" style="45" bestFit="1" customWidth="1"/>
    <col min="4874" max="4874" width="9.42578125" style="45" bestFit="1" customWidth="1"/>
    <col min="4875" max="4877" width="9.85546875" style="45" bestFit="1" customWidth="1"/>
    <col min="4878" max="4880" width="9.42578125" style="45" bestFit="1" customWidth="1"/>
    <col min="4881" max="4881" width="9.85546875" style="45" bestFit="1" customWidth="1"/>
    <col min="4882" max="4882" width="9.42578125" style="45" bestFit="1" customWidth="1"/>
    <col min="4883" max="4884" width="9.42578125" style="45" customWidth="1"/>
    <col min="4885" max="4885" width="10.28515625" style="45" customWidth="1"/>
    <col min="4886" max="4888" width="11.28515625" style="45" bestFit="1" customWidth="1"/>
    <col min="4889" max="4890" width="9.28515625" style="45" bestFit="1" customWidth="1"/>
    <col min="4891" max="5121" width="9.140625" style="45"/>
    <col min="5122" max="5122" width="5.140625" style="45" customWidth="1"/>
    <col min="5123" max="5123" width="18.7109375" style="45" customWidth="1"/>
    <col min="5124" max="5124" width="8.140625" style="45" customWidth="1"/>
    <col min="5125" max="5125" width="7.85546875" style="45" customWidth="1"/>
    <col min="5126" max="5126" width="6.85546875" style="45" customWidth="1"/>
    <col min="5127" max="5127" width="8.140625" style="45" customWidth="1"/>
    <col min="5128" max="5128" width="9.140625" style="45"/>
    <col min="5129" max="5129" width="9.85546875" style="45" bestFit="1" customWidth="1"/>
    <col min="5130" max="5130" width="9.42578125" style="45" bestFit="1" customWidth="1"/>
    <col min="5131" max="5133" width="9.85546875" style="45" bestFit="1" customWidth="1"/>
    <col min="5134" max="5136" width="9.42578125" style="45" bestFit="1" customWidth="1"/>
    <col min="5137" max="5137" width="9.85546875" style="45" bestFit="1" customWidth="1"/>
    <col min="5138" max="5138" width="9.42578125" style="45" bestFit="1" customWidth="1"/>
    <col min="5139" max="5140" width="9.42578125" style="45" customWidth="1"/>
    <col min="5141" max="5141" width="10.28515625" style="45" customWidth="1"/>
    <col min="5142" max="5144" width="11.28515625" style="45" bestFit="1" customWidth="1"/>
    <col min="5145" max="5146" width="9.28515625" style="45" bestFit="1" customWidth="1"/>
    <col min="5147" max="5377" width="9.140625" style="45"/>
    <col min="5378" max="5378" width="5.140625" style="45" customWidth="1"/>
    <col min="5379" max="5379" width="18.7109375" style="45" customWidth="1"/>
    <col min="5380" max="5380" width="8.140625" style="45" customWidth="1"/>
    <col min="5381" max="5381" width="7.85546875" style="45" customWidth="1"/>
    <col min="5382" max="5382" width="6.85546875" style="45" customWidth="1"/>
    <col min="5383" max="5383" width="8.140625" style="45" customWidth="1"/>
    <col min="5384" max="5384" width="9.140625" style="45"/>
    <col min="5385" max="5385" width="9.85546875" style="45" bestFit="1" customWidth="1"/>
    <col min="5386" max="5386" width="9.42578125" style="45" bestFit="1" customWidth="1"/>
    <col min="5387" max="5389" width="9.85546875" style="45" bestFit="1" customWidth="1"/>
    <col min="5390" max="5392" width="9.42578125" style="45" bestFit="1" customWidth="1"/>
    <col min="5393" max="5393" width="9.85546875" style="45" bestFit="1" customWidth="1"/>
    <col min="5394" max="5394" width="9.42578125" style="45" bestFit="1" customWidth="1"/>
    <col min="5395" max="5396" width="9.42578125" style="45" customWidth="1"/>
    <col min="5397" max="5397" width="10.28515625" style="45" customWidth="1"/>
    <col min="5398" max="5400" width="11.28515625" style="45" bestFit="1" customWidth="1"/>
    <col min="5401" max="5402" width="9.28515625" style="45" bestFit="1" customWidth="1"/>
    <col min="5403" max="5633" width="9.140625" style="45"/>
    <col min="5634" max="5634" width="5.140625" style="45" customWidth="1"/>
    <col min="5635" max="5635" width="18.7109375" style="45" customWidth="1"/>
    <col min="5636" max="5636" width="8.140625" style="45" customWidth="1"/>
    <col min="5637" max="5637" width="7.85546875" style="45" customWidth="1"/>
    <col min="5638" max="5638" width="6.85546875" style="45" customWidth="1"/>
    <col min="5639" max="5639" width="8.140625" style="45" customWidth="1"/>
    <col min="5640" max="5640" width="9.140625" style="45"/>
    <col min="5641" max="5641" width="9.85546875" style="45" bestFit="1" customWidth="1"/>
    <col min="5642" max="5642" width="9.42578125" style="45" bestFit="1" customWidth="1"/>
    <col min="5643" max="5645" width="9.85546875" style="45" bestFit="1" customWidth="1"/>
    <col min="5646" max="5648" width="9.42578125" style="45" bestFit="1" customWidth="1"/>
    <col min="5649" max="5649" width="9.85546875" style="45" bestFit="1" customWidth="1"/>
    <col min="5650" max="5650" width="9.42578125" style="45" bestFit="1" customWidth="1"/>
    <col min="5651" max="5652" width="9.42578125" style="45" customWidth="1"/>
    <col min="5653" max="5653" width="10.28515625" style="45" customWidth="1"/>
    <col min="5654" max="5656" width="11.28515625" style="45" bestFit="1" customWidth="1"/>
    <col min="5657" max="5658" width="9.28515625" style="45" bestFit="1" customWidth="1"/>
    <col min="5659" max="5889" width="9.140625" style="45"/>
    <col min="5890" max="5890" width="5.140625" style="45" customWidth="1"/>
    <col min="5891" max="5891" width="18.7109375" style="45" customWidth="1"/>
    <col min="5892" max="5892" width="8.140625" style="45" customWidth="1"/>
    <col min="5893" max="5893" width="7.85546875" style="45" customWidth="1"/>
    <col min="5894" max="5894" width="6.85546875" style="45" customWidth="1"/>
    <col min="5895" max="5895" width="8.140625" style="45" customWidth="1"/>
    <col min="5896" max="5896" width="9.140625" style="45"/>
    <col min="5897" max="5897" width="9.85546875" style="45" bestFit="1" customWidth="1"/>
    <col min="5898" max="5898" width="9.42578125" style="45" bestFit="1" customWidth="1"/>
    <col min="5899" max="5901" width="9.85546875" style="45" bestFit="1" customWidth="1"/>
    <col min="5902" max="5904" width="9.42578125" style="45" bestFit="1" customWidth="1"/>
    <col min="5905" max="5905" width="9.85546875" style="45" bestFit="1" customWidth="1"/>
    <col min="5906" max="5906" width="9.42578125" style="45" bestFit="1" customWidth="1"/>
    <col min="5907" max="5908" width="9.42578125" style="45" customWidth="1"/>
    <col min="5909" max="5909" width="10.28515625" style="45" customWidth="1"/>
    <col min="5910" max="5912" width="11.28515625" style="45" bestFit="1" customWidth="1"/>
    <col min="5913" max="5914" width="9.28515625" style="45" bestFit="1" customWidth="1"/>
    <col min="5915" max="6145" width="9.140625" style="45"/>
    <col min="6146" max="6146" width="5.140625" style="45" customWidth="1"/>
    <col min="6147" max="6147" width="18.7109375" style="45" customWidth="1"/>
    <col min="6148" max="6148" width="8.140625" style="45" customWidth="1"/>
    <col min="6149" max="6149" width="7.85546875" style="45" customWidth="1"/>
    <col min="6150" max="6150" width="6.85546875" style="45" customWidth="1"/>
    <col min="6151" max="6151" width="8.140625" style="45" customWidth="1"/>
    <col min="6152" max="6152" width="9.140625" style="45"/>
    <col min="6153" max="6153" width="9.85546875" style="45" bestFit="1" customWidth="1"/>
    <col min="6154" max="6154" width="9.42578125" style="45" bestFit="1" customWidth="1"/>
    <col min="6155" max="6157" width="9.85546875" style="45" bestFit="1" customWidth="1"/>
    <col min="6158" max="6160" width="9.42578125" style="45" bestFit="1" customWidth="1"/>
    <col min="6161" max="6161" width="9.85546875" style="45" bestFit="1" customWidth="1"/>
    <col min="6162" max="6162" width="9.42578125" style="45" bestFit="1" customWidth="1"/>
    <col min="6163" max="6164" width="9.42578125" style="45" customWidth="1"/>
    <col min="6165" max="6165" width="10.28515625" style="45" customWidth="1"/>
    <col min="6166" max="6168" width="11.28515625" style="45" bestFit="1" customWidth="1"/>
    <col min="6169" max="6170" width="9.28515625" style="45" bestFit="1" customWidth="1"/>
    <col min="6171" max="6401" width="9.140625" style="45"/>
    <col min="6402" max="6402" width="5.140625" style="45" customWidth="1"/>
    <col min="6403" max="6403" width="18.7109375" style="45" customWidth="1"/>
    <col min="6404" max="6404" width="8.140625" style="45" customWidth="1"/>
    <col min="6405" max="6405" width="7.85546875" style="45" customWidth="1"/>
    <col min="6406" max="6406" width="6.85546875" style="45" customWidth="1"/>
    <col min="6407" max="6407" width="8.140625" style="45" customWidth="1"/>
    <col min="6408" max="6408" width="9.140625" style="45"/>
    <col min="6409" max="6409" width="9.85546875" style="45" bestFit="1" customWidth="1"/>
    <col min="6410" max="6410" width="9.42578125" style="45" bestFit="1" customWidth="1"/>
    <col min="6411" max="6413" width="9.85546875" style="45" bestFit="1" customWidth="1"/>
    <col min="6414" max="6416" width="9.42578125" style="45" bestFit="1" customWidth="1"/>
    <col min="6417" max="6417" width="9.85546875" style="45" bestFit="1" customWidth="1"/>
    <col min="6418" max="6418" width="9.42578125" style="45" bestFit="1" customWidth="1"/>
    <col min="6419" max="6420" width="9.42578125" style="45" customWidth="1"/>
    <col min="6421" max="6421" width="10.28515625" style="45" customWidth="1"/>
    <col min="6422" max="6424" width="11.28515625" style="45" bestFit="1" customWidth="1"/>
    <col min="6425" max="6426" width="9.28515625" style="45" bestFit="1" customWidth="1"/>
    <col min="6427" max="6657" width="9.140625" style="45"/>
    <col min="6658" max="6658" width="5.140625" style="45" customWidth="1"/>
    <col min="6659" max="6659" width="18.7109375" style="45" customWidth="1"/>
    <col min="6660" max="6660" width="8.140625" style="45" customWidth="1"/>
    <col min="6661" max="6661" width="7.85546875" style="45" customWidth="1"/>
    <col min="6662" max="6662" width="6.85546875" style="45" customWidth="1"/>
    <col min="6663" max="6663" width="8.140625" style="45" customWidth="1"/>
    <col min="6664" max="6664" width="9.140625" style="45"/>
    <col min="6665" max="6665" width="9.85546875" style="45" bestFit="1" customWidth="1"/>
    <col min="6666" max="6666" width="9.42578125" style="45" bestFit="1" customWidth="1"/>
    <col min="6667" max="6669" width="9.85546875" style="45" bestFit="1" customWidth="1"/>
    <col min="6670" max="6672" width="9.42578125" style="45" bestFit="1" customWidth="1"/>
    <col min="6673" max="6673" width="9.85546875" style="45" bestFit="1" customWidth="1"/>
    <col min="6674" max="6674" width="9.42578125" style="45" bestFit="1" customWidth="1"/>
    <col min="6675" max="6676" width="9.42578125" style="45" customWidth="1"/>
    <col min="6677" max="6677" width="10.28515625" style="45" customWidth="1"/>
    <col min="6678" max="6680" width="11.28515625" style="45" bestFit="1" customWidth="1"/>
    <col min="6681" max="6682" width="9.28515625" style="45" bestFit="1" customWidth="1"/>
    <col min="6683" max="6913" width="9.140625" style="45"/>
    <col min="6914" max="6914" width="5.140625" style="45" customWidth="1"/>
    <col min="6915" max="6915" width="18.7109375" style="45" customWidth="1"/>
    <col min="6916" max="6916" width="8.140625" style="45" customWidth="1"/>
    <col min="6917" max="6917" width="7.85546875" style="45" customWidth="1"/>
    <col min="6918" max="6918" width="6.85546875" style="45" customWidth="1"/>
    <col min="6919" max="6919" width="8.140625" style="45" customWidth="1"/>
    <col min="6920" max="6920" width="9.140625" style="45"/>
    <col min="6921" max="6921" width="9.85546875" style="45" bestFit="1" customWidth="1"/>
    <col min="6922" max="6922" width="9.42578125" style="45" bestFit="1" customWidth="1"/>
    <col min="6923" max="6925" width="9.85546875" style="45" bestFit="1" customWidth="1"/>
    <col min="6926" max="6928" width="9.42578125" style="45" bestFit="1" customWidth="1"/>
    <col min="6929" max="6929" width="9.85546875" style="45" bestFit="1" customWidth="1"/>
    <col min="6930" max="6930" width="9.42578125" style="45" bestFit="1" customWidth="1"/>
    <col min="6931" max="6932" width="9.42578125" style="45" customWidth="1"/>
    <col min="6933" max="6933" width="10.28515625" style="45" customWidth="1"/>
    <col min="6934" max="6936" width="11.28515625" style="45" bestFit="1" customWidth="1"/>
    <col min="6937" max="6938" width="9.28515625" style="45" bestFit="1" customWidth="1"/>
    <col min="6939" max="7169" width="9.140625" style="45"/>
    <col min="7170" max="7170" width="5.140625" style="45" customWidth="1"/>
    <col min="7171" max="7171" width="18.7109375" style="45" customWidth="1"/>
    <col min="7172" max="7172" width="8.140625" style="45" customWidth="1"/>
    <col min="7173" max="7173" width="7.85546875" style="45" customWidth="1"/>
    <col min="7174" max="7174" width="6.85546875" style="45" customWidth="1"/>
    <col min="7175" max="7175" width="8.140625" style="45" customWidth="1"/>
    <col min="7176" max="7176" width="9.140625" style="45"/>
    <col min="7177" max="7177" width="9.85546875" style="45" bestFit="1" customWidth="1"/>
    <col min="7178" max="7178" width="9.42578125" style="45" bestFit="1" customWidth="1"/>
    <col min="7179" max="7181" width="9.85546875" style="45" bestFit="1" customWidth="1"/>
    <col min="7182" max="7184" width="9.42578125" style="45" bestFit="1" customWidth="1"/>
    <col min="7185" max="7185" width="9.85546875" style="45" bestFit="1" customWidth="1"/>
    <col min="7186" max="7186" width="9.42578125" style="45" bestFit="1" customWidth="1"/>
    <col min="7187" max="7188" width="9.42578125" style="45" customWidth="1"/>
    <col min="7189" max="7189" width="10.28515625" style="45" customWidth="1"/>
    <col min="7190" max="7192" width="11.28515625" style="45" bestFit="1" customWidth="1"/>
    <col min="7193" max="7194" width="9.28515625" style="45" bestFit="1" customWidth="1"/>
    <col min="7195" max="7425" width="9.140625" style="45"/>
    <col min="7426" max="7426" width="5.140625" style="45" customWidth="1"/>
    <col min="7427" max="7427" width="18.7109375" style="45" customWidth="1"/>
    <col min="7428" max="7428" width="8.140625" style="45" customWidth="1"/>
    <col min="7429" max="7429" width="7.85546875" style="45" customWidth="1"/>
    <col min="7430" max="7430" width="6.85546875" style="45" customWidth="1"/>
    <col min="7431" max="7431" width="8.140625" style="45" customWidth="1"/>
    <col min="7432" max="7432" width="9.140625" style="45"/>
    <col min="7433" max="7433" width="9.85546875" style="45" bestFit="1" customWidth="1"/>
    <col min="7434" max="7434" width="9.42578125" style="45" bestFit="1" customWidth="1"/>
    <col min="7435" max="7437" width="9.85546875" style="45" bestFit="1" customWidth="1"/>
    <col min="7438" max="7440" width="9.42578125" style="45" bestFit="1" customWidth="1"/>
    <col min="7441" max="7441" width="9.85546875" style="45" bestFit="1" customWidth="1"/>
    <col min="7442" max="7442" width="9.42578125" style="45" bestFit="1" customWidth="1"/>
    <col min="7443" max="7444" width="9.42578125" style="45" customWidth="1"/>
    <col min="7445" max="7445" width="10.28515625" style="45" customWidth="1"/>
    <col min="7446" max="7448" width="11.28515625" style="45" bestFit="1" customWidth="1"/>
    <col min="7449" max="7450" width="9.28515625" style="45" bestFit="1" customWidth="1"/>
    <col min="7451" max="7681" width="9.140625" style="45"/>
    <col min="7682" max="7682" width="5.140625" style="45" customWidth="1"/>
    <col min="7683" max="7683" width="18.7109375" style="45" customWidth="1"/>
    <col min="7684" max="7684" width="8.140625" style="45" customWidth="1"/>
    <col min="7685" max="7685" width="7.85546875" style="45" customWidth="1"/>
    <col min="7686" max="7686" width="6.85546875" style="45" customWidth="1"/>
    <col min="7687" max="7687" width="8.140625" style="45" customWidth="1"/>
    <col min="7688" max="7688" width="9.140625" style="45"/>
    <col min="7689" max="7689" width="9.85546875" style="45" bestFit="1" customWidth="1"/>
    <col min="7690" max="7690" width="9.42578125" style="45" bestFit="1" customWidth="1"/>
    <col min="7691" max="7693" width="9.85546875" style="45" bestFit="1" customWidth="1"/>
    <col min="7694" max="7696" width="9.42578125" style="45" bestFit="1" customWidth="1"/>
    <col min="7697" max="7697" width="9.85546875" style="45" bestFit="1" customWidth="1"/>
    <col min="7698" max="7698" width="9.42578125" style="45" bestFit="1" customWidth="1"/>
    <col min="7699" max="7700" width="9.42578125" style="45" customWidth="1"/>
    <col min="7701" max="7701" width="10.28515625" style="45" customWidth="1"/>
    <col min="7702" max="7704" width="11.28515625" style="45" bestFit="1" customWidth="1"/>
    <col min="7705" max="7706" width="9.28515625" style="45" bestFit="1" customWidth="1"/>
    <col min="7707" max="7937" width="9.140625" style="45"/>
    <col min="7938" max="7938" width="5.140625" style="45" customWidth="1"/>
    <col min="7939" max="7939" width="18.7109375" style="45" customWidth="1"/>
    <col min="7940" max="7940" width="8.140625" style="45" customWidth="1"/>
    <col min="7941" max="7941" width="7.85546875" style="45" customWidth="1"/>
    <col min="7942" max="7942" width="6.85546875" style="45" customWidth="1"/>
    <col min="7943" max="7943" width="8.140625" style="45" customWidth="1"/>
    <col min="7944" max="7944" width="9.140625" style="45"/>
    <col min="7945" max="7945" width="9.85546875" style="45" bestFit="1" customWidth="1"/>
    <col min="7946" max="7946" width="9.42578125" style="45" bestFit="1" customWidth="1"/>
    <col min="7947" max="7949" width="9.85546875" style="45" bestFit="1" customWidth="1"/>
    <col min="7950" max="7952" width="9.42578125" style="45" bestFit="1" customWidth="1"/>
    <col min="7953" max="7953" width="9.85546875" style="45" bestFit="1" customWidth="1"/>
    <col min="7954" max="7954" width="9.42578125" style="45" bestFit="1" customWidth="1"/>
    <col min="7955" max="7956" width="9.42578125" style="45" customWidth="1"/>
    <col min="7957" max="7957" width="10.28515625" style="45" customWidth="1"/>
    <col min="7958" max="7960" width="11.28515625" style="45" bestFit="1" customWidth="1"/>
    <col min="7961" max="7962" width="9.28515625" style="45" bestFit="1" customWidth="1"/>
    <col min="7963" max="8193" width="9.140625" style="45"/>
    <col min="8194" max="8194" width="5.140625" style="45" customWidth="1"/>
    <col min="8195" max="8195" width="18.7109375" style="45" customWidth="1"/>
    <col min="8196" max="8196" width="8.140625" style="45" customWidth="1"/>
    <col min="8197" max="8197" width="7.85546875" style="45" customWidth="1"/>
    <col min="8198" max="8198" width="6.85546875" style="45" customWidth="1"/>
    <col min="8199" max="8199" width="8.140625" style="45" customWidth="1"/>
    <col min="8200" max="8200" width="9.140625" style="45"/>
    <col min="8201" max="8201" width="9.85546875" style="45" bestFit="1" customWidth="1"/>
    <col min="8202" max="8202" width="9.42578125" style="45" bestFit="1" customWidth="1"/>
    <col min="8203" max="8205" width="9.85546875" style="45" bestFit="1" customWidth="1"/>
    <col min="8206" max="8208" width="9.42578125" style="45" bestFit="1" customWidth="1"/>
    <col min="8209" max="8209" width="9.85546875" style="45" bestFit="1" customWidth="1"/>
    <col min="8210" max="8210" width="9.42578125" style="45" bestFit="1" customWidth="1"/>
    <col min="8211" max="8212" width="9.42578125" style="45" customWidth="1"/>
    <col min="8213" max="8213" width="10.28515625" style="45" customWidth="1"/>
    <col min="8214" max="8216" width="11.28515625" style="45" bestFit="1" customWidth="1"/>
    <col min="8217" max="8218" width="9.28515625" style="45" bestFit="1" customWidth="1"/>
    <col min="8219" max="8449" width="9.140625" style="45"/>
    <col min="8450" max="8450" width="5.140625" style="45" customWidth="1"/>
    <col min="8451" max="8451" width="18.7109375" style="45" customWidth="1"/>
    <col min="8452" max="8452" width="8.140625" style="45" customWidth="1"/>
    <col min="8453" max="8453" width="7.85546875" style="45" customWidth="1"/>
    <col min="8454" max="8454" width="6.85546875" style="45" customWidth="1"/>
    <col min="8455" max="8455" width="8.140625" style="45" customWidth="1"/>
    <col min="8456" max="8456" width="9.140625" style="45"/>
    <col min="8457" max="8457" width="9.85546875" style="45" bestFit="1" customWidth="1"/>
    <col min="8458" max="8458" width="9.42578125" style="45" bestFit="1" customWidth="1"/>
    <col min="8459" max="8461" width="9.85546875" style="45" bestFit="1" customWidth="1"/>
    <col min="8462" max="8464" width="9.42578125" style="45" bestFit="1" customWidth="1"/>
    <col min="8465" max="8465" width="9.85546875" style="45" bestFit="1" customWidth="1"/>
    <col min="8466" max="8466" width="9.42578125" style="45" bestFit="1" customWidth="1"/>
    <col min="8467" max="8468" width="9.42578125" style="45" customWidth="1"/>
    <col min="8469" max="8469" width="10.28515625" style="45" customWidth="1"/>
    <col min="8470" max="8472" width="11.28515625" style="45" bestFit="1" customWidth="1"/>
    <col min="8473" max="8474" width="9.28515625" style="45" bestFit="1" customWidth="1"/>
    <col min="8475" max="8705" width="9.140625" style="45"/>
    <col min="8706" max="8706" width="5.140625" style="45" customWidth="1"/>
    <col min="8707" max="8707" width="18.7109375" style="45" customWidth="1"/>
    <col min="8708" max="8708" width="8.140625" style="45" customWidth="1"/>
    <col min="8709" max="8709" width="7.85546875" style="45" customWidth="1"/>
    <col min="8710" max="8710" width="6.85546875" style="45" customWidth="1"/>
    <col min="8711" max="8711" width="8.140625" style="45" customWidth="1"/>
    <col min="8712" max="8712" width="9.140625" style="45"/>
    <col min="8713" max="8713" width="9.85546875" style="45" bestFit="1" customWidth="1"/>
    <col min="8714" max="8714" width="9.42578125" style="45" bestFit="1" customWidth="1"/>
    <col min="8715" max="8717" width="9.85546875" style="45" bestFit="1" customWidth="1"/>
    <col min="8718" max="8720" width="9.42578125" style="45" bestFit="1" customWidth="1"/>
    <col min="8721" max="8721" width="9.85546875" style="45" bestFit="1" customWidth="1"/>
    <col min="8722" max="8722" width="9.42578125" style="45" bestFit="1" customWidth="1"/>
    <col min="8723" max="8724" width="9.42578125" style="45" customWidth="1"/>
    <col min="8725" max="8725" width="10.28515625" style="45" customWidth="1"/>
    <col min="8726" max="8728" width="11.28515625" style="45" bestFit="1" customWidth="1"/>
    <col min="8729" max="8730" width="9.28515625" style="45" bestFit="1" customWidth="1"/>
    <col min="8731" max="8961" width="9.140625" style="45"/>
    <col min="8962" max="8962" width="5.140625" style="45" customWidth="1"/>
    <col min="8963" max="8963" width="18.7109375" style="45" customWidth="1"/>
    <col min="8964" max="8964" width="8.140625" style="45" customWidth="1"/>
    <col min="8965" max="8965" width="7.85546875" style="45" customWidth="1"/>
    <col min="8966" max="8966" width="6.85546875" style="45" customWidth="1"/>
    <col min="8967" max="8967" width="8.140625" style="45" customWidth="1"/>
    <col min="8968" max="8968" width="9.140625" style="45"/>
    <col min="8969" max="8969" width="9.85546875" style="45" bestFit="1" customWidth="1"/>
    <col min="8970" max="8970" width="9.42578125" style="45" bestFit="1" customWidth="1"/>
    <col min="8971" max="8973" width="9.85546875" style="45" bestFit="1" customWidth="1"/>
    <col min="8974" max="8976" width="9.42578125" style="45" bestFit="1" customWidth="1"/>
    <col min="8977" max="8977" width="9.85546875" style="45" bestFit="1" customWidth="1"/>
    <col min="8978" max="8978" width="9.42578125" style="45" bestFit="1" customWidth="1"/>
    <col min="8979" max="8980" width="9.42578125" style="45" customWidth="1"/>
    <col min="8981" max="8981" width="10.28515625" style="45" customWidth="1"/>
    <col min="8982" max="8984" width="11.28515625" style="45" bestFit="1" customWidth="1"/>
    <col min="8985" max="8986" width="9.28515625" style="45" bestFit="1" customWidth="1"/>
    <col min="8987" max="9217" width="9.140625" style="45"/>
    <col min="9218" max="9218" width="5.140625" style="45" customWidth="1"/>
    <col min="9219" max="9219" width="18.7109375" style="45" customWidth="1"/>
    <col min="9220" max="9220" width="8.140625" style="45" customWidth="1"/>
    <col min="9221" max="9221" width="7.85546875" style="45" customWidth="1"/>
    <col min="9222" max="9222" width="6.85546875" style="45" customWidth="1"/>
    <col min="9223" max="9223" width="8.140625" style="45" customWidth="1"/>
    <col min="9224" max="9224" width="9.140625" style="45"/>
    <col min="9225" max="9225" width="9.85546875" style="45" bestFit="1" customWidth="1"/>
    <col min="9226" max="9226" width="9.42578125" style="45" bestFit="1" customWidth="1"/>
    <col min="9227" max="9229" width="9.85546875" style="45" bestFit="1" customWidth="1"/>
    <col min="9230" max="9232" width="9.42578125" style="45" bestFit="1" customWidth="1"/>
    <col min="9233" max="9233" width="9.85546875" style="45" bestFit="1" customWidth="1"/>
    <col min="9234" max="9234" width="9.42578125" style="45" bestFit="1" customWidth="1"/>
    <col min="9235" max="9236" width="9.42578125" style="45" customWidth="1"/>
    <col min="9237" max="9237" width="10.28515625" style="45" customWidth="1"/>
    <col min="9238" max="9240" width="11.28515625" style="45" bestFit="1" customWidth="1"/>
    <col min="9241" max="9242" width="9.28515625" style="45" bestFit="1" customWidth="1"/>
    <col min="9243" max="9473" width="9.140625" style="45"/>
    <col min="9474" max="9474" width="5.140625" style="45" customWidth="1"/>
    <col min="9475" max="9475" width="18.7109375" style="45" customWidth="1"/>
    <col min="9476" max="9476" width="8.140625" style="45" customWidth="1"/>
    <col min="9477" max="9477" width="7.85546875" style="45" customWidth="1"/>
    <col min="9478" max="9478" width="6.85546875" style="45" customWidth="1"/>
    <col min="9479" max="9479" width="8.140625" style="45" customWidth="1"/>
    <col min="9480" max="9480" width="9.140625" style="45"/>
    <col min="9481" max="9481" width="9.85546875" style="45" bestFit="1" customWidth="1"/>
    <col min="9482" max="9482" width="9.42578125" style="45" bestFit="1" customWidth="1"/>
    <col min="9483" max="9485" width="9.85546875" style="45" bestFit="1" customWidth="1"/>
    <col min="9486" max="9488" width="9.42578125" style="45" bestFit="1" customWidth="1"/>
    <col min="9489" max="9489" width="9.85546875" style="45" bestFit="1" customWidth="1"/>
    <col min="9490" max="9490" width="9.42578125" style="45" bestFit="1" customWidth="1"/>
    <col min="9491" max="9492" width="9.42578125" style="45" customWidth="1"/>
    <col min="9493" max="9493" width="10.28515625" style="45" customWidth="1"/>
    <col min="9494" max="9496" width="11.28515625" style="45" bestFit="1" customWidth="1"/>
    <col min="9497" max="9498" width="9.28515625" style="45" bestFit="1" customWidth="1"/>
    <col min="9499" max="9729" width="9.140625" style="45"/>
    <col min="9730" max="9730" width="5.140625" style="45" customWidth="1"/>
    <col min="9731" max="9731" width="18.7109375" style="45" customWidth="1"/>
    <col min="9732" max="9732" width="8.140625" style="45" customWidth="1"/>
    <col min="9733" max="9733" width="7.85546875" style="45" customWidth="1"/>
    <col min="9734" max="9734" width="6.85546875" style="45" customWidth="1"/>
    <col min="9735" max="9735" width="8.140625" style="45" customWidth="1"/>
    <col min="9736" max="9736" width="9.140625" style="45"/>
    <col min="9737" max="9737" width="9.85546875" style="45" bestFit="1" customWidth="1"/>
    <col min="9738" max="9738" width="9.42578125" style="45" bestFit="1" customWidth="1"/>
    <col min="9739" max="9741" width="9.85546875" style="45" bestFit="1" customWidth="1"/>
    <col min="9742" max="9744" width="9.42578125" style="45" bestFit="1" customWidth="1"/>
    <col min="9745" max="9745" width="9.85546875" style="45" bestFit="1" customWidth="1"/>
    <col min="9746" max="9746" width="9.42578125" style="45" bestFit="1" customWidth="1"/>
    <col min="9747" max="9748" width="9.42578125" style="45" customWidth="1"/>
    <col min="9749" max="9749" width="10.28515625" style="45" customWidth="1"/>
    <col min="9750" max="9752" width="11.28515625" style="45" bestFit="1" customWidth="1"/>
    <col min="9753" max="9754" width="9.28515625" style="45" bestFit="1" customWidth="1"/>
    <col min="9755" max="9985" width="9.140625" style="45"/>
    <col min="9986" max="9986" width="5.140625" style="45" customWidth="1"/>
    <col min="9987" max="9987" width="18.7109375" style="45" customWidth="1"/>
    <col min="9988" max="9988" width="8.140625" style="45" customWidth="1"/>
    <col min="9989" max="9989" width="7.85546875" style="45" customWidth="1"/>
    <col min="9990" max="9990" width="6.85546875" style="45" customWidth="1"/>
    <col min="9991" max="9991" width="8.140625" style="45" customWidth="1"/>
    <col min="9992" max="9992" width="9.140625" style="45"/>
    <col min="9993" max="9993" width="9.85546875" style="45" bestFit="1" customWidth="1"/>
    <col min="9994" max="9994" width="9.42578125" style="45" bestFit="1" customWidth="1"/>
    <col min="9995" max="9997" width="9.85546875" style="45" bestFit="1" customWidth="1"/>
    <col min="9998" max="10000" width="9.42578125" style="45" bestFit="1" customWidth="1"/>
    <col min="10001" max="10001" width="9.85546875" style="45" bestFit="1" customWidth="1"/>
    <col min="10002" max="10002" width="9.42578125" style="45" bestFit="1" customWidth="1"/>
    <col min="10003" max="10004" width="9.42578125" style="45" customWidth="1"/>
    <col min="10005" max="10005" width="10.28515625" style="45" customWidth="1"/>
    <col min="10006" max="10008" width="11.28515625" style="45" bestFit="1" customWidth="1"/>
    <col min="10009" max="10010" width="9.28515625" style="45" bestFit="1" customWidth="1"/>
    <col min="10011" max="10241" width="9.140625" style="45"/>
    <col min="10242" max="10242" width="5.140625" style="45" customWidth="1"/>
    <col min="10243" max="10243" width="18.7109375" style="45" customWidth="1"/>
    <col min="10244" max="10244" width="8.140625" style="45" customWidth="1"/>
    <col min="10245" max="10245" width="7.85546875" style="45" customWidth="1"/>
    <col min="10246" max="10246" width="6.85546875" style="45" customWidth="1"/>
    <col min="10247" max="10247" width="8.140625" style="45" customWidth="1"/>
    <col min="10248" max="10248" width="9.140625" style="45"/>
    <col min="10249" max="10249" width="9.85546875" style="45" bestFit="1" customWidth="1"/>
    <col min="10250" max="10250" width="9.42578125" style="45" bestFit="1" customWidth="1"/>
    <col min="10251" max="10253" width="9.85546875" style="45" bestFit="1" customWidth="1"/>
    <col min="10254" max="10256" width="9.42578125" style="45" bestFit="1" customWidth="1"/>
    <col min="10257" max="10257" width="9.85546875" style="45" bestFit="1" customWidth="1"/>
    <col min="10258" max="10258" width="9.42578125" style="45" bestFit="1" customWidth="1"/>
    <col min="10259" max="10260" width="9.42578125" style="45" customWidth="1"/>
    <col min="10261" max="10261" width="10.28515625" style="45" customWidth="1"/>
    <col min="10262" max="10264" width="11.28515625" style="45" bestFit="1" customWidth="1"/>
    <col min="10265" max="10266" width="9.28515625" style="45" bestFit="1" customWidth="1"/>
    <col min="10267" max="10497" width="9.140625" style="45"/>
    <col min="10498" max="10498" width="5.140625" style="45" customWidth="1"/>
    <col min="10499" max="10499" width="18.7109375" style="45" customWidth="1"/>
    <col min="10500" max="10500" width="8.140625" style="45" customWidth="1"/>
    <col min="10501" max="10501" width="7.85546875" style="45" customWidth="1"/>
    <col min="10502" max="10502" width="6.85546875" style="45" customWidth="1"/>
    <col min="10503" max="10503" width="8.140625" style="45" customWidth="1"/>
    <col min="10504" max="10504" width="9.140625" style="45"/>
    <col min="10505" max="10505" width="9.85546875" style="45" bestFit="1" customWidth="1"/>
    <col min="10506" max="10506" width="9.42578125" style="45" bestFit="1" customWidth="1"/>
    <col min="10507" max="10509" width="9.85546875" style="45" bestFit="1" customWidth="1"/>
    <col min="10510" max="10512" width="9.42578125" style="45" bestFit="1" customWidth="1"/>
    <col min="10513" max="10513" width="9.85546875" style="45" bestFit="1" customWidth="1"/>
    <col min="10514" max="10514" width="9.42578125" style="45" bestFit="1" customWidth="1"/>
    <col min="10515" max="10516" width="9.42578125" style="45" customWidth="1"/>
    <col min="10517" max="10517" width="10.28515625" style="45" customWidth="1"/>
    <col min="10518" max="10520" width="11.28515625" style="45" bestFit="1" customWidth="1"/>
    <col min="10521" max="10522" width="9.28515625" style="45" bestFit="1" customWidth="1"/>
    <col min="10523" max="10753" width="9.140625" style="45"/>
    <col min="10754" max="10754" width="5.140625" style="45" customWidth="1"/>
    <col min="10755" max="10755" width="18.7109375" style="45" customWidth="1"/>
    <col min="10756" max="10756" width="8.140625" style="45" customWidth="1"/>
    <col min="10757" max="10757" width="7.85546875" style="45" customWidth="1"/>
    <col min="10758" max="10758" width="6.85546875" style="45" customWidth="1"/>
    <col min="10759" max="10759" width="8.140625" style="45" customWidth="1"/>
    <col min="10760" max="10760" width="9.140625" style="45"/>
    <col min="10761" max="10761" width="9.85546875" style="45" bestFit="1" customWidth="1"/>
    <col min="10762" max="10762" width="9.42578125" style="45" bestFit="1" customWidth="1"/>
    <col min="10763" max="10765" width="9.85546875" style="45" bestFit="1" customWidth="1"/>
    <col min="10766" max="10768" width="9.42578125" style="45" bestFit="1" customWidth="1"/>
    <col min="10769" max="10769" width="9.85546875" style="45" bestFit="1" customWidth="1"/>
    <col min="10770" max="10770" width="9.42578125" style="45" bestFit="1" customWidth="1"/>
    <col min="10771" max="10772" width="9.42578125" style="45" customWidth="1"/>
    <col min="10773" max="10773" width="10.28515625" style="45" customWidth="1"/>
    <col min="10774" max="10776" width="11.28515625" style="45" bestFit="1" customWidth="1"/>
    <col min="10777" max="10778" width="9.28515625" style="45" bestFit="1" customWidth="1"/>
    <col min="10779" max="11009" width="9.140625" style="45"/>
    <col min="11010" max="11010" width="5.140625" style="45" customWidth="1"/>
    <col min="11011" max="11011" width="18.7109375" style="45" customWidth="1"/>
    <col min="11012" max="11012" width="8.140625" style="45" customWidth="1"/>
    <col min="11013" max="11013" width="7.85546875" style="45" customWidth="1"/>
    <col min="11014" max="11014" width="6.85546875" style="45" customWidth="1"/>
    <col min="11015" max="11015" width="8.140625" style="45" customWidth="1"/>
    <col min="11016" max="11016" width="9.140625" style="45"/>
    <col min="11017" max="11017" width="9.85546875" style="45" bestFit="1" customWidth="1"/>
    <col min="11018" max="11018" width="9.42578125" style="45" bestFit="1" customWidth="1"/>
    <col min="11019" max="11021" width="9.85546875" style="45" bestFit="1" customWidth="1"/>
    <col min="11022" max="11024" width="9.42578125" style="45" bestFit="1" customWidth="1"/>
    <col min="11025" max="11025" width="9.85546875" style="45" bestFit="1" customWidth="1"/>
    <col min="11026" max="11026" width="9.42578125" style="45" bestFit="1" customWidth="1"/>
    <col min="11027" max="11028" width="9.42578125" style="45" customWidth="1"/>
    <col min="11029" max="11029" width="10.28515625" style="45" customWidth="1"/>
    <col min="11030" max="11032" width="11.28515625" style="45" bestFit="1" customWidth="1"/>
    <col min="11033" max="11034" width="9.28515625" style="45" bestFit="1" customWidth="1"/>
    <col min="11035" max="11265" width="9.140625" style="45"/>
    <col min="11266" max="11266" width="5.140625" style="45" customWidth="1"/>
    <col min="11267" max="11267" width="18.7109375" style="45" customWidth="1"/>
    <col min="11268" max="11268" width="8.140625" style="45" customWidth="1"/>
    <col min="11269" max="11269" width="7.85546875" style="45" customWidth="1"/>
    <col min="11270" max="11270" width="6.85546875" style="45" customWidth="1"/>
    <col min="11271" max="11271" width="8.140625" style="45" customWidth="1"/>
    <col min="11272" max="11272" width="9.140625" style="45"/>
    <col min="11273" max="11273" width="9.85546875" style="45" bestFit="1" customWidth="1"/>
    <col min="11274" max="11274" width="9.42578125" style="45" bestFit="1" customWidth="1"/>
    <col min="11275" max="11277" width="9.85546875" style="45" bestFit="1" customWidth="1"/>
    <col min="11278" max="11280" width="9.42578125" style="45" bestFit="1" customWidth="1"/>
    <col min="11281" max="11281" width="9.85546875" style="45" bestFit="1" customWidth="1"/>
    <col min="11282" max="11282" width="9.42578125" style="45" bestFit="1" customWidth="1"/>
    <col min="11283" max="11284" width="9.42578125" style="45" customWidth="1"/>
    <col min="11285" max="11285" width="10.28515625" style="45" customWidth="1"/>
    <col min="11286" max="11288" width="11.28515625" style="45" bestFit="1" customWidth="1"/>
    <col min="11289" max="11290" width="9.28515625" style="45" bestFit="1" customWidth="1"/>
    <col min="11291" max="11521" width="9.140625" style="45"/>
    <col min="11522" max="11522" width="5.140625" style="45" customWidth="1"/>
    <col min="11523" max="11523" width="18.7109375" style="45" customWidth="1"/>
    <col min="11524" max="11524" width="8.140625" style="45" customWidth="1"/>
    <col min="11525" max="11525" width="7.85546875" style="45" customWidth="1"/>
    <col min="11526" max="11526" width="6.85546875" style="45" customWidth="1"/>
    <col min="11527" max="11527" width="8.140625" style="45" customWidth="1"/>
    <col min="11528" max="11528" width="9.140625" style="45"/>
    <col min="11529" max="11529" width="9.85546875" style="45" bestFit="1" customWidth="1"/>
    <col min="11530" max="11530" width="9.42578125" style="45" bestFit="1" customWidth="1"/>
    <col min="11531" max="11533" width="9.85546875" style="45" bestFit="1" customWidth="1"/>
    <col min="11534" max="11536" width="9.42578125" style="45" bestFit="1" customWidth="1"/>
    <col min="11537" max="11537" width="9.85546875" style="45" bestFit="1" customWidth="1"/>
    <col min="11538" max="11538" width="9.42578125" style="45" bestFit="1" customWidth="1"/>
    <col min="11539" max="11540" width="9.42578125" style="45" customWidth="1"/>
    <col min="11541" max="11541" width="10.28515625" style="45" customWidth="1"/>
    <col min="11542" max="11544" width="11.28515625" style="45" bestFit="1" customWidth="1"/>
    <col min="11545" max="11546" width="9.28515625" style="45" bestFit="1" customWidth="1"/>
    <col min="11547" max="11777" width="9.140625" style="45"/>
    <col min="11778" max="11778" width="5.140625" style="45" customWidth="1"/>
    <col min="11779" max="11779" width="18.7109375" style="45" customWidth="1"/>
    <col min="11780" max="11780" width="8.140625" style="45" customWidth="1"/>
    <col min="11781" max="11781" width="7.85546875" style="45" customWidth="1"/>
    <col min="11782" max="11782" width="6.85546875" style="45" customWidth="1"/>
    <col min="11783" max="11783" width="8.140625" style="45" customWidth="1"/>
    <col min="11784" max="11784" width="9.140625" style="45"/>
    <col min="11785" max="11785" width="9.85546875" style="45" bestFit="1" customWidth="1"/>
    <col min="11786" max="11786" width="9.42578125" style="45" bestFit="1" customWidth="1"/>
    <col min="11787" max="11789" width="9.85546875" style="45" bestFit="1" customWidth="1"/>
    <col min="11790" max="11792" width="9.42578125" style="45" bestFit="1" customWidth="1"/>
    <col min="11793" max="11793" width="9.85546875" style="45" bestFit="1" customWidth="1"/>
    <col min="11794" max="11794" width="9.42578125" style="45" bestFit="1" customWidth="1"/>
    <col min="11795" max="11796" width="9.42578125" style="45" customWidth="1"/>
    <col min="11797" max="11797" width="10.28515625" style="45" customWidth="1"/>
    <col min="11798" max="11800" width="11.28515625" style="45" bestFit="1" customWidth="1"/>
    <col min="11801" max="11802" width="9.28515625" style="45" bestFit="1" customWidth="1"/>
    <col min="11803" max="12033" width="9.140625" style="45"/>
    <col min="12034" max="12034" width="5.140625" style="45" customWidth="1"/>
    <col min="12035" max="12035" width="18.7109375" style="45" customWidth="1"/>
    <col min="12036" max="12036" width="8.140625" style="45" customWidth="1"/>
    <col min="12037" max="12037" width="7.85546875" style="45" customWidth="1"/>
    <col min="12038" max="12038" width="6.85546875" style="45" customWidth="1"/>
    <col min="12039" max="12039" width="8.140625" style="45" customWidth="1"/>
    <col min="12040" max="12040" width="9.140625" style="45"/>
    <col min="12041" max="12041" width="9.85546875" style="45" bestFit="1" customWidth="1"/>
    <col min="12042" max="12042" width="9.42578125" style="45" bestFit="1" customWidth="1"/>
    <col min="12043" max="12045" width="9.85546875" style="45" bestFit="1" customWidth="1"/>
    <col min="12046" max="12048" width="9.42578125" style="45" bestFit="1" customWidth="1"/>
    <col min="12049" max="12049" width="9.85546875" style="45" bestFit="1" customWidth="1"/>
    <col min="12050" max="12050" width="9.42578125" style="45" bestFit="1" customWidth="1"/>
    <col min="12051" max="12052" width="9.42578125" style="45" customWidth="1"/>
    <col min="12053" max="12053" width="10.28515625" style="45" customWidth="1"/>
    <col min="12054" max="12056" width="11.28515625" style="45" bestFit="1" customWidth="1"/>
    <col min="12057" max="12058" width="9.28515625" style="45" bestFit="1" customWidth="1"/>
    <col min="12059" max="12289" width="9.140625" style="45"/>
    <col min="12290" max="12290" width="5.140625" style="45" customWidth="1"/>
    <col min="12291" max="12291" width="18.7109375" style="45" customWidth="1"/>
    <col min="12292" max="12292" width="8.140625" style="45" customWidth="1"/>
    <col min="12293" max="12293" width="7.85546875" style="45" customWidth="1"/>
    <col min="12294" max="12294" width="6.85546875" style="45" customWidth="1"/>
    <col min="12295" max="12295" width="8.140625" style="45" customWidth="1"/>
    <col min="12296" max="12296" width="9.140625" style="45"/>
    <col min="12297" max="12297" width="9.85546875" style="45" bestFit="1" customWidth="1"/>
    <col min="12298" max="12298" width="9.42578125" style="45" bestFit="1" customWidth="1"/>
    <col min="12299" max="12301" width="9.85546875" style="45" bestFit="1" customWidth="1"/>
    <col min="12302" max="12304" width="9.42578125" style="45" bestFit="1" customWidth="1"/>
    <col min="12305" max="12305" width="9.85546875" style="45" bestFit="1" customWidth="1"/>
    <col min="12306" max="12306" width="9.42578125" style="45" bestFit="1" customWidth="1"/>
    <col min="12307" max="12308" width="9.42578125" style="45" customWidth="1"/>
    <col min="12309" max="12309" width="10.28515625" style="45" customWidth="1"/>
    <col min="12310" max="12312" width="11.28515625" style="45" bestFit="1" customWidth="1"/>
    <col min="12313" max="12314" width="9.28515625" style="45" bestFit="1" customWidth="1"/>
    <col min="12315" max="12545" width="9.140625" style="45"/>
    <col min="12546" max="12546" width="5.140625" style="45" customWidth="1"/>
    <col min="12547" max="12547" width="18.7109375" style="45" customWidth="1"/>
    <col min="12548" max="12548" width="8.140625" style="45" customWidth="1"/>
    <col min="12549" max="12549" width="7.85546875" style="45" customWidth="1"/>
    <col min="12550" max="12550" width="6.85546875" style="45" customWidth="1"/>
    <col min="12551" max="12551" width="8.140625" style="45" customWidth="1"/>
    <col min="12552" max="12552" width="9.140625" style="45"/>
    <col min="12553" max="12553" width="9.85546875" style="45" bestFit="1" customWidth="1"/>
    <col min="12554" max="12554" width="9.42578125" style="45" bestFit="1" customWidth="1"/>
    <col min="12555" max="12557" width="9.85546875" style="45" bestFit="1" customWidth="1"/>
    <col min="12558" max="12560" width="9.42578125" style="45" bestFit="1" customWidth="1"/>
    <col min="12561" max="12561" width="9.85546875" style="45" bestFit="1" customWidth="1"/>
    <col min="12562" max="12562" width="9.42578125" style="45" bestFit="1" customWidth="1"/>
    <col min="12563" max="12564" width="9.42578125" style="45" customWidth="1"/>
    <col min="12565" max="12565" width="10.28515625" style="45" customWidth="1"/>
    <col min="12566" max="12568" width="11.28515625" style="45" bestFit="1" customWidth="1"/>
    <col min="12569" max="12570" width="9.28515625" style="45" bestFit="1" customWidth="1"/>
    <col min="12571" max="12801" width="9.140625" style="45"/>
    <col min="12802" max="12802" width="5.140625" style="45" customWidth="1"/>
    <col min="12803" max="12803" width="18.7109375" style="45" customWidth="1"/>
    <col min="12804" max="12804" width="8.140625" style="45" customWidth="1"/>
    <col min="12805" max="12805" width="7.85546875" style="45" customWidth="1"/>
    <col min="12806" max="12806" width="6.85546875" style="45" customWidth="1"/>
    <col min="12807" max="12807" width="8.140625" style="45" customWidth="1"/>
    <col min="12808" max="12808" width="9.140625" style="45"/>
    <col min="12809" max="12809" width="9.85546875" style="45" bestFit="1" customWidth="1"/>
    <col min="12810" max="12810" width="9.42578125" style="45" bestFit="1" customWidth="1"/>
    <col min="12811" max="12813" width="9.85546875" style="45" bestFit="1" customWidth="1"/>
    <col min="12814" max="12816" width="9.42578125" style="45" bestFit="1" customWidth="1"/>
    <col min="12817" max="12817" width="9.85546875" style="45" bestFit="1" customWidth="1"/>
    <col min="12818" max="12818" width="9.42578125" style="45" bestFit="1" customWidth="1"/>
    <col min="12819" max="12820" width="9.42578125" style="45" customWidth="1"/>
    <col min="12821" max="12821" width="10.28515625" style="45" customWidth="1"/>
    <col min="12822" max="12824" width="11.28515625" style="45" bestFit="1" customWidth="1"/>
    <col min="12825" max="12826" width="9.28515625" style="45" bestFit="1" customWidth="1"/>
    <col min="12827" max="13057" width="9.140625" style="45"/>
    <col min="13058" max="13058" width="5.140625" style="45" customWidth="1"/>
    <col min="13059" max="13059" width="18.7109375" style="45" customWidth="1"/>
    <col min="13060" max="13060" width="8.140625" style="45" customWidth="1"/>
    <col min="13061" max="13061" width="7.85546875" style="45" customWidth="1"/>
    <col min="13062" max="13062" width="6.85546875" style="45" customWidth="1"/>
    <col min="13063" max="13063" width="8.140625" style="45" customWidth="1"/>
    <col min="13064" max="13064" width="9.140625" style="45"/>
    <col min="13065" max="13065" width="9.85546875" style="45" bestFit="1" customWidth="1"/>
    <col min="13066" max="13066" width="9.42578125" style="45" bestFit="1" customWidth="1"/>
    <col min="13067" max="13069" width="9.85546875" style="45" bestFit="1" customWidth="1"/>
    <col min="13070" max="13072" width="9.42578125" style="45" bestFit="1" customWidth="1"/>
    <col min="13073" max="13073" width="9.85546875" style="45" bestFit="1" customWidth="1"/>
    <col min="13074" max="13074" width="9.42578125" style="45" bestFit="1" customWidth="1"/>
    <col min="13075" max="13076" width="9.42578125" style="45" customWidth="1"/>
    <col min="13077" max="13077" width="10.28515625" style="45" customWidth="1"/>
    <col min="13078" max="13080" width="11.28515625" style="45" bestFit="1" customWidth="1"/>
    <col min="13081" max="13082" width="9.28515625" style="45" bestFit="1" customWidth="1"/>
    <col min="13083" max="13313" width="9.140625" style="45"/>
    <col min="13314" max="13314" width="5.140625" style="45" customWidth="1"/>
    <col min="13315" max="13315" width="18.7109375" style="45" customWidth="1"/>
    <col min="13316" max="13316" width="8.140625" style="45" customWidth="1"/>
    <col min="13317" max="13317" width="7.85546875" style="45" customWidth="1"/>
    <col min="13318" max="13318" width="6.85546875" style="45" customWidth="1"/>
    <col min="13319" max="13319" width="8.140625" style="45" customWidth="1"/>
    <col min="13320" max="13320" width="9.140625" style="45"/>
    <col min="13321" max="13321" width="9.85546875" style="45" bestFit="1" customWidth="1"/>
    <col min="13322" max="13322" width="9.42578125" style="45" bestFit="1" customWidth="1"/>
    <col min="13323" max="13325" width="9.85546875" style="45" bestFit="1" customWidth="1"/>
    <col min="13326" max="13328" width="9.42578125" style="45" bestFit="1" customWidth="1"/>
    <col min="13329" max="13329" width="9.85546875" style="45" bestFit="1" customWidth="1"/>
    <col min="13330" max="13330" width="9.42578125" style="45" bestFit="1" customWidth="1"/>
    <col min="13331" max="13332" width="9.42578125" style="45" customWidth="1"/>
    <col min="13333" max="13333" width="10.28515625" style="45" customWidth="1"/>
    <col min="13334" max="13336" width="11.28515625" style="45" bestFit="1" customWidth="1"/>
    <col min="13337" max="13338" width="9.28515625" style="45" bestFit="1" customWidth="1"/>
    <col min="13339" max="13569" width="9.140625" style="45"/>
    <col min="13570" max="13570" width="5.140625" style="45" customWidth="1"/>
    <col min="13571" max="13571" width="18.7109375" style="45" customWidth="1"/>
    <col min="13572" max="13572" width="8.140625" style="45" customWidth="1"/>
    <col min="13573" max="13573" width="7.85546875" style="45" customWidth="1"/>
    <col min="13574" max="13574" width="6.85546875" style="45" customWidth="1"/>
    <col min="13575" max="13575" width="8.140625" style="45" customWidth="1"/>
    <col min="13576" max="13576" width="9.140625" style="45"/>
    <col min="13577" max="13577" width="9.85546875" style="45" bestFit="1" customWidth="1"/>
    <col min="13578" max="13578" width="9.42578125" style="45" bestFit="1" customWidth="1"/>
    <col min="13579" max="13581" width="9.85546875" style="45" bestFit="1" customWidth="1"/>
    <col min="13582" max="13584" width="9.42578125" style="45" bestFit="1" customWidth="1"/>
    <col min="13585" max="13585" width="9.85546875" style="45" bestFit="1" customWidth="1"/>
    <col min="13586" max="13586" width="9.42578125" style="45" bestFit="1" customWidth="1"/>
    <col min="13587" max="13588" width="9.42578125" style="45" customWidth="1"/>
    <col min="13589" max="13589" width="10.28515625" style="45" customWidth="1"/>
    <col min="13590" max="13592" width="11.28515625" style="45" bestFit="1" customWidth="1"/>
    <col min="13593" max="13594" width="9.28515625" style="45" bestFit="1" customWidth="1"/>
    <col min="13595" max="13825" width="9.140625" style="45"/>
    <col min="13826" max="13826" width="5.140625" style="45" customWidth="1"/>
    <col min="13827" max="13827" width="18.7109375" style="45" customWidth="1"/>
    <col min="13828" max="13828" width="8.140625" style="45" customWidth="1"/>
    <col min="13829" max="13829" width="7.85546875" style="45" customWidth="1"/>
    <col min="13830" max="13830" width="6.85546875" style="45" customWidth="1"/>
    <col min="13831" max="13831" width="8.140625" style="45" customWidth="1"/>
    <col min="13832" max="13832" width="9.140625" style="45"/>
    <col min="13833" max="13833" width="9.85546875" style="45" bestFit="1" customWidth="1"/>
    <col min="13834" max="13834" width="9.42578125" style="45" bestFit="1" customWidth="1"/>
    <col min="13835" max="13837" width="9.85546875" style="45" bestFit="1" customWidth="1"/>
    <col min="13838" max="13840" width="9.42578125" style="45" bestFit="1" customWidth="1"/>
    <col min="13841" max="13841" width="9.85546875" style="45" bestFit="1" customWidth="1"/>
    <col min="13842" max="13842" width="9.42578125" style="45" bestFit="1" customWidth="1"/>
    <col min="13843" max="13844" width="9.42578125" style="45" customWidth="1"/>
    <col min="13845" max="13845" width="10.28515625" style="45" customWidth="1"/>
    <col min="13846" max="13848" width="11.28515625" style="45" bestFit="1" customWidth="1"/>
    <col min="13849" max="13850" width="9.28515625" style="45" bestFit="1" customWidth="1"/>
    <col min="13851" max="14081" width="9.140625" style="45"/>
    <col min="14082" max="14082" width="5.140625" style="45" customWidth="1"/>
    <col min="14083" max="14083" width="18.7109375" style="45" customWidth="1"/>
    <col min="14084" max="14084" width="8.140625" style="45" customWidth="1"/>
    <col min="14085" max="14085" width="7.85546875" style="45" customWidth="1"/>
    <col min="14086" max="14086" width="6.85546875" style="45" customWidth="1"/>
    <col min="14087" max="14087" width="8.140625" style="45" customWidth="1"/>
    <col min="14088" max="14088" width="9.140625" style="45"/>
    <col min="14089" max="14089" width="9.85546875" style="45" bestFit="1" customWidth="1"/>
    <col min="14090" max="14090" width="9.42578125" style="45" bestFit="1" customWidth="1"/>
    <col min="14091" max="14093" width="9.85546875" style="45" bestFit="1" customWidth="1"/>
    <col min="14094" max="14096" width="9.42578125" style="45" bestFit="1" customWidth="1"/>
    <col min="14097" max="14097" width="9.85546875" style="45" bestFit="1" customWidth="1"/>
    <col min="14098" max="14098" width="9.42578125" style="45" bestFit="1" customWidth="1"/>
    <col min="14099" max="14100" width="9.42578125" style="45" customWidth="1"/>
    <col min="14101" max="14101" width="10.28515625" style="45" customWidth="1"/>
    <col min="14102" max="14104" width="11.28515625" style="45" bestFit="1" customWidth="1"/>
    <col min="14105" max="14106" width="9.28515625" style="45" bestFit="1" customWidth="1"/>
    <col min="14107" max="14337" width="9.140625" style="45"/>
    <col min="14338" max="14338" width="5.140625" style="45" customWidth="1"/>
    <col min="14339" max="14339" width="18.7109375" style="45" customWidth="1"/>
    <col min="14340" max="14340" width="8.140625" style="45" customWidth="1"/>
    <col min="14341" max="14341" width="7.85546875" style="45" customWidth="1"/>
    <col min="14342" max="14342" width="6.85546875" style="45" customWidth="1"/>
    <col min="14343" max="14343" width="8.140625" style="45" customWidth="1"/>
    <col min="14344" max="14344" width="9.140625" style="45"/>
    <col min="14345" max="14345" width="9.85546875" style="45" bestFit="1" customWidth="1"/>
    <col min="14346" max="14346" width="9.42578125" style="45" bestFit="1" customWidth="1"/>
    <col min="14347" max="14349" width="9.85546875" style="45" bestFit="1" customWidth="1"/>
    <col min="14350" max="14352" width="9.42578125" style="45" bestFit="1" customWidth="1"/>
    <col min="14353" max="14353" width="9.85546875" style="45" bestFit="1" customWidth="1"/>
    <col min="14354" max="14354" width="9.42578125" style="45" bestFit="1" customWidth="1"/>
    <col min="14355" max="14356" width="9.42578125" style="45" customWidth="1"/>
    <col min="14357" max="14357" width="10.28515625" style="45" customWidth="1"/>
    <col min="14358" max="14360" width="11.28515625" style="45" bestFit="1" customWidth="1"/>
    <col min="14361" max="14362" width="9.28515625" style="45" bestFit="1" customWidth="1"/>
    <col min="14363" max="14593" width="9.140625" style="45"/>
    <col min="14594" max="14594" width="5.140625" style="45" customWidth="1"/>
    <col min="14595" max="14595" width="18.7109375" style="45" customWidth="1"/>
    <col min="14596" max="14596" width="8.140625" style="45" customWidth="1"/>
    <col min="14597" max="14597" width="7.85546875" style="45" customWidth="1"/>
    <col min="14598" max="14598" width="6.85546875" style="45" customWidth="1"/>
    <col min="14599" max="14599" width="8.140625" style="45" customWidth="1"/>
    <col min="14600" max="14600" width="9.140625" style="45"/>
    <col min="14601" max="14601" width="9.85546875" style="45" bestFit="1" customWidth="1"/>
    <col min="14602" max="14602" width="9.42578125" style="45" bestFit="1" customWidth="1"/>
    <col min="14603" max="14605" width="9.85546875" style="45" bestFit="1" customWidth="1"/>
    <col min="14606" max="14608" width="9.42578125" style="45" bestFit="1" customWidth="1"/>
    <col min="14609" max="14609" width="9.85546875" style="45" bestFit="1" customWidth="1"/>
    <col min="14610" max="14610" width="9.42578125" style="45" bestFit="1" customWidth="1"/>
    <col min="14611" max="14612" width="9.42578125" style="45" customWidth="1"/>
    <col min="14613" max="14613" width="10.28515625" style="45" customWidth="1"/>
    <col min="14614" max="14616" width="11.28515625" style="45" bestFit="1" customWidth="1"/>
    <col min="14617" max="14618" width="9.28515625" style="45" bestFit="1" customWidth="1"/>
    <col min="14619" max="14849" width="9.140625" style="45"/>
    <col min="14850" max="14850" width="5.140625" style="45" customWidth="1"/>
    <col min="14851" max="14851" width="18.7109375" style="45" customWidth="1"/>
    <col min="14852" max="14852" width="8.140625" style="45" customWidth="1"/>
    <col min="14853" max="14853" width="7.85546875" style="45" customWidth="1"/>
    <col min="14854" max="14854" width="6.85546875" style="45" customWidth="1"/>
    <col min="14855" max="14855" width="8.140625" style="45" customWidth="1"/>
    <col min="14856" max="14856" width="9.140625" style="45"/>
    <col min="14857" max="14857" width="9.85546875" style="45" bestFit="1" customWidth="1"/>
    <col min="14858" max="14858" width="9.42578125" style="45" bestFit="1" customWidth="1"/>
    <col min="14859" max="14861" width="9.85546875" style="45" bestFit="1" customWidth="1"/>
    <col min="14862" max="14864" width="9.42578125" style="45" bestFit="1" customWidth="1"/>
    <col min="14865" max="14865" width="9.85546875" style="45" bestFit="1" customWidth="1"/>
    <col min="14866" max="14866" width="9.42578125" style="45" bestFit="1" customWidth="1"/>
    <col min="14867" max="14868" width="9.42578125" style="45" customWidth="1"/>
    <col min="14869" max="14869" width="10.28515625" style="45" customWidth="1"/>
    <col min="14870" max="14872" width="11.28515625" style="45" bestFit="1" customWidth="1"/>
    <col min="14873" max="14874" width="9.28515625" style="45" bestFit="1" customWidth="1"/>
    <col min="14875" max="15105" width="9.140625" style="45"/>
    <col min="15106" max="15106" width="5.140625" style="45" customWidth="1"/>
    <col min="15107" max="15107" width="18.7109375" style="45" customWidth="1"/>
    <col min="15108" max="15108" width="8.140625" style="45" customWidth="1"/>
    <col min="15109" max="15109" width="7.85546875" style="45" customWidth="1"/>
    <col min="15110" max="15110" width="6.85546875" style="45" customWidth="1"/>
    <col min="15111" max="15111" width="8.140625" style="45" customWidth="1"/>
    <col min="15112" max="15112" width="9.140625" style="45"/>
    <col min="15113" max="15113" width="9.85546875" style="45" bestFit="1" customWidth="1"/>
    <col min="15114" max="15114" width="9.42578125" style="45" bestFit="1" customWidth="1"/>
    <col min="15115" max="15117" width="9.85546875" style="45" bestFit="1" customWidth="1"/>
    <col min="15118" max="15120" width="9.42578125" style="45" bestFit="1" customWidth="1"/>
    <col min="15121" max="15121" width="9.85546875" style="45" bestFit="1" customWidth="1"/>
    <col min="15122" max="15122" width="9.42578125" style="45" bestFit="1" customWidth="1"/>
    <col min="15123" max="15124" width="9.42578125" style="45" customWidth="1"/>
    <col min="15125" max="15125" width="10.28515625" style="45" customWidth="1"/>
    <col min="15126" max="15128" width="11.28515625" style="45" bestFit="1" customWidth="1"/>
    <col min="15129" max="15130" width="9.28515625" style="45" bestFit="1" customWidth="1"/>
    <col min="15131" max="15361" width="9.140625" style="45"/>
    <col min="15362" max="15362" width="5.140625" style="45" customWidth="1"/>
    <col min="15363" max="15363" width="18.7109375" style="45" customWidth="1"/>
    <col min="15364" max="15364" width="8.140625" style="45" customWidth="1"/>
    <col min="15365" max="15365" width="7.85546875" style="45" customWidth="1"/>
    <col min="15366" max="15366" width="6.85546875" style="45" customWidth="1"/>
    <col min="15367" max="15367" width="8.140625" style="45" customWidth="1"/>
    <col min="15368" max="15368" width="9.140625" style="45"/>
    <col min="15369" max="15369" width="9.85546875" style="45" bestFit="1" customWidth="1"/>
    <col min="15370" max="15370" width="9.42578125" style="45" bestFit="1" customWidth="1"/>
    <col min="15371" max="15373" width="9.85546875" style="45" bestFit="1" customWidth="1"/>
    <col min="15374" max="15376" width="9.42578125" style="45" bestFit="1" customWidth="1"/>
    <col min="15377" max="15377" width="9.85546875" style="45" bestFit="1" customWidth="1"/>
    <col min="15378" max="15378" width="9.42578125" style="45" bestFit="1" customWidth="1"/>
    <col min="15379" max="15380" width="9.42578125" style="45" customWidth="1"/>
    <col min="15381" max="15381" width="10.28515625" style="45" customWidth="1"/>
    <col min="15382" max="15384" width="11.28515625" style="45" bestFit="1" customWidth="1"/>
    <col min="15385" max="15386" width="9.28515625" style="45" bestFit="1" customWidth="1"/>
    <col min="15387" max="15617" width="9.140625" style="45"/>
    <col min="15618" max="15618" width="5.140625" style="45" customWidth="1"/>
    <col min="15619" max="15619" width="18.7109375" style="45" customWidth="1"/>
    <col min="15620" max="15620" width="8.140625" style="45" customWidth="1"/>
    <col min="15621" max="15621" width="7.85546875" style="45" customWidth="1"/>
    <col min="15622" max="15622" width="6.85546875" style="45" customWidth="1"/>
    <col min="15623" max="15623" width="8.140625" style="45" customWidth="1"/>
    <col min="15624" max="15624" width="9.140625" style="45"/>
    <col min="15625" max="15625" width="9.85546875" style="45" bestFit="1" customWidth="1"/>
    <col min="15626" max="15626" width="9.42578125" style="45" bestFit="1" customWidth="1"/>
    <col min="15627" max="15629" width="9.85546875" style="45" bestFit="1" customWidth="1"/>
    <col min="15630" max="15632" width="9.42578125" style="45" bestFit="1" customWidth="1"/>
    <col min="15633" max="15633" width="9.85546875" style="45" bestFit="1" customWidth="1"/>
    <col min="15634" max="15634" width="9.42578125" style="45" bestFit="1" customWidth="1"/>
    <col min="15635" max="15636" width="9.42578125" style="45" customWidth="1"/>
    <col min="15637" max="15637" width="10.28515625" style="45" customWidth="1"/>
    <col min="15638" max="15640" width="11.28515625" style="45" bestFit="1" customWidth="1"/>
    <col min="15641" max="15642" width="9.28515625" style="45" bestFit="1" customWidth="1"/>
    <col min="15643" max="15873" width="9.140625" style="45"/>
    <col min="15874" max="15874" width="5.140625" style="45" customWidth="1"/>
    <col min="15875" max="15875" width="18.7109375" style="45" customWidth="1"/>
    <col min="15876" max="15876" width="8.140625" style="45" customWidth="1"/>
    <col min="15877" max="15877" width="7.85546875" style="45" customWidth="1"/>
    <col min="15878" max="15878" width="6.85546875" style="45" customWidth="1"/>
    <col min="15879" max="15879" width="8.140625" style="45" customWidth="1"/>
    <col min="15880" max="15880" width="9.140625" style="45"/>
    <col min="15881" max="15881" width="9.85546875" style="45" bestFit="1" customWidth="1"/>
    <col min="15882" max="15882" width="9.42578125" style="45" bestFit="1" customWidth="1"/>
    <col min="15883" max="15885" width="9.85546875" style="45" bestFit="1" customWidth="1"/>
    <col min="15886" max="15888" width="9.42578125" style="45" bestFit="1" customWidth="1"/>
    <col min="15889" max="15889" width="9.85546875" style="45" bestFit="1" customWidth="1"/>
    <col min="15890" max="15890" width="9.42578125" style="45" bestFit="1" customWidth="1"/>
    <col min="15891" max="15892" width="9.42578125" style="45" customWidth="1"/>
    <col min="15893" max="15893" width="10.28515625" style="45" customWidth="1"/>
    <col min="15894" max="15896" width="11.28515625" style="45" bestFit="1" customWidth="1"/>
    <col min="15897" max="15898" width="9.28515625" style="45" bestFit="1" customWidth="1"/>
    <col min="15899" max="16129" width="9.140625" style="45"/>
    <col min="16130" max="16130" width="5.140625" style="45" customWidth="1"/>
    <col min="16131" max="16131" width="18.7109375" style="45" customWidth="1"/>
    <col min="16132" max="16132" width="8.140625" style="45" customWidth="1"/>
    <col min="16133" max="16133" width="7.85546875" style="45" customWidth="1"/>
    <col min="16134" max="16134" width="6.85546875" style="45" customWidth="1"/>
    <col min="16135" max="16135" width="8.140625" style="45" customWidth="1"/>
    <col min="16136" max="16136" width="9.140625" style="45"/>
    <col min="16137" max="16137" width="9.85546875" style="45" bestFit="1" customWidth="1"/>
    <col min="16138" max="16138" width="9.42578125" style="45" bestFit="1" customWidth="1"/>
    <col min="16139" max="16141" width="9.85546875" style="45" bestFit="1" customWidth="1"/>
    <col min="16142" max="16144" width="9.42578125" style="45" bestFit="1" customWidth="1"/>
    <col min="16145" max="16145" width="9.85546875" style="45" bestFit="1" customWidth="1"/>
    <col min="16146" max="16146" width="9.42578125" style="45" bestFit="1" customWidth="1"/>
    <col min="16147" max="16148" width="9.42578125" style="45" customWidth="1"/>
    <col min="16149" max="16149" width="10.28515625" style="45" customWidth="1"/>
    <col min="16150" max="16152" width="11.28515625" style="45" bestFit="1" customWidth="1"/>
    <col min="16153" max="16154" width="9.28515625" style="45" bestFit="1" customWidth="1"/>
    <col min="16155" max="16384" width="9.140625" style="45"/>
  </cols>
  <sheetData>
    <row r="1" spans="1:28" s="74" customFormat="1" ht="21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8" s="74" customFormat="1" ht="21" customHeight="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8" s="74" customFormat="1" ht="21" customHeight="1">
      <c r="A3" s="216" t="s">
        <v>54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8" s="74" customFormat="1" ht="25.5" customHeight="1" thickBot="1">
      <c r="A4" s="237" t="s">
        <v>27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1:28" s="53" customFormat="1" ht="27" customHeight="1">
      <c r="A5" s="223" t="s">
        <v>10</v>
      </c>
      <c r="B5" s="246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8" s="53" customFormat="1" ht="33" customHeight="1">
      <c r="A6" s="224"/>
      <c r="B6" s="247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8" s="53" customFormat="1" ht="43.5" customHeight="1">
      <c r="A7" s="12">
        <v>1</v>
      </c>
      <c r="B7" s="9" t="s">
        <v>17</v>
      </c>
      <c r="C7" s="52">
        <f>HLOOKUP(C6,[1]RCH!C4:W33,30,0)</f>
        <v>86.48360000000001</v>
      </c>
      <c r="D7" s="52">
        <f>HLOOKUP(D6,[1]RCH!D4:X33,30,0)</f>
        <v>40.005000000000003</v>
      </c>
      <c r="E7" s="52">
        <f>HLOOKUP(E6,[1]RCH!E4:X33,30,0)</f>
        <v>19.309999999999999</v>
      </c>
      <c r="F7" s="52">
        <f>HLOOKUP(F6,[1]RCH!F4:X33,30,0)</f>
        <v>109.57</v>
      </c>
      <c r="G7" s="52">
        <f>HLOOKUP(G6,[1]RCH!G4:X33,30,0)</f>
        <v>105.22</v>
      </c>
      <c r="H7" s="52">
        <f>HLOOKUP(H6,[1]RCH!H4:Y33,30,0)</f>
        <v>82.25</v>
      </c>
      <c r="I7" s="52">
        <f>HLOOKUP(I6,[1]RCH!I4:Z33,30,0)</f>
        <v>157.07</v>
      </c>
      <c r="J7" s="52">
        <f>HLOOKUP(J6,[1]RCH!J4:AA33,30,0)</f>
        <v>157.07</v>
      </c>
      <c r="K7" s="52">
        <f>HLOOKUP(K6,[1]RCH!K4:AB33,30,0)</f>
        <v>186</v>
      </c>
      <c r="L7" s="52">
        <f>HLOOKUP(L6,[1]RCH!L4:AC33,30,0)</f>
        <v>171.15</v>
      </c>
      <c r="M7" s="52">
        <f>HLOOKUP(M6,[1]RCH!M4:AD33,30,0)</f>
        <v>297.44</v>
      </c>
      <c r="N7" s="52">
        <f>HLOOKUP(N6,[1]RCH!N4:AE33,30,0)</f>
        <v>289.45</v>
      </c>
      <c r="O7" s="52">
        <f>HLOOKUP(O6,[1]RCH!O4:AF33,30,0)</f>
        <v>181.5</v>
      </c>
      <c r="P7" s="52">
        <f>HLOOKUP(P6,[1]RCH!P4:AG33,30,0)</f>
        <v>181.5</v>
      </c>
      <c r="Q7" s="52">
        <f>HLOOKUP(Q6,[1]RCH!Q4:AH33,30,0)</f>
        <v>279.94</v>
      </c>
      <c r="R7" s="52">
        <f>HLOOKUP(R6,[1]RCH!R4:AI33,30,0)</f>
        <v>206.06</v>
      </c>
      <c r="S7" s="52">
        <f>HLOOKUP(S6,[1]RCH!S4:AJ33,30,0)</f>
        <v>231.06</v>
      </c>
      <c r="T7" s="52">
        <f>HLOOKUP(T6,[1]RCH!T4:AK33,30,0)</f>
        <v>284.73</v>
      </c>
      <c r="U7" s="52">
        <f>HLOOKUP(U6,[1]RCH!U4:AL33,30,0)</f>
        <v>227.07</v>
      </c>
      <c r="V7" s="52">
        <f>HLOOKUP(V6,[1]RCH!V4:AM33,30,0)</f>
        <v>227.07</v>
      </c>
      <c r="W7" s="52">
        <f>HLOOKUP(W6,[1]RCH!W4:AN33,30,0)</f>
        <v>247.7766</v>
      </c>
      <c r="X7" s="71">
        <f>C7+F7+I7+L7+O7+R7+U7</f>
        <v>1138.9035999999999</v>
      </c>
      <c r="Y7" s="71">
        <f>D7+G7+J7+M7+P7+S7+V7</f>
        <v>1239.3649999999998</v>
      </c>
      <c r="Z7" s="121">
        <f>E7+H7+K7+N7+Q7+T7+W7</f>
        <v>1389.4566</v>
      </c>
      <c r="AB7" s="60"/>
    </row>
    <row r="8" spans="1:28" s="53" customFormat="1" ht="43.5" customHeight="1">
      <c r="A8" s="12">
        <v>2</v>
      </c>
      <c r="B8" s="9" t="s">
        <v>18</v>
      </c>
      <c r="C8" s="52">
        <f>HLOOKUP(C6,[1]Additionalities!C4:W33,30,0)</f>
        <v>0</v>
      </c>
      <c r="D8" s="52">
        <f>HLOOKUP(D6,[1]Additionalities!D4:X33,30,0)</f>
        <v>70.556399999999996</v>
      </c>
      <c r="E8" s="52">
        <f>HLOOKUP(E6,[1]Additionalities!E4:Y33,30,0)</f>
        <v>1.05</v>
      </c>
      <c r="F8" s="52">
        <f>HLOOKUP(F6,[1]Additionalities!F4:Z33,30,0)</f>
        <v>99.84</v>
      </c>
      <c r="G8" s="52">
        <f>HLOOKUP(G6,[1]Additionalities!G4:AA33,30,0)</f>
        <v>138.06229999999999</v>
      </c>
      <c r="H8" s="52">
        <f>HLOOKUP(H6,[1]Additionalities!H4:AB33,30,0)</f>
        <v>22.49</v>
      </c>
      <c r="I8" s="52">
        <f>HLOOKUP(I6,[1]Additionalities!I4:AC33,30,0)</f>
        <v>174.54</v>
      </c>
      <c r="J8" s="52">
        <f>HLOOKUP(J6,[1]Additionalities!J4:AD33,30,0)</f>
        <v>266.36</v>
      </c>
      <c r="K8" s="52">
        <f>HLOOKUP(K6,[1]Additionalities!K4:AE33,30,0)</f>
        <v>133.96</v>
      </c>
      <c r="L8" s="52">
        <f>HLOOKUP(L6,[1]Additionalities!L4:AF33,30,0)</f>
        <v>147.22999999999999</v>
      </c>
      <c r="M8" s="52">
        <f>HLOOKUP(M6,[1]Additionalities!M4:AG33,30,0)</f>
        <v>227.23</v>
      </c>
      <c r="N8" s="52">
        <f>HLOOKUP(N6,[1]Additionalities!N4:AH33,30,0)</f>
        <v>326.58</v>
      </c>
      <c r="O8" s="52">
        <f>HLOOKUP(O6,[1]Additionalities!O4:AI33,30,0)</f>
        <v>194.15</v>
      </c>
      <c r="P8" s="52">
        <f>HLOOKUP(P6,[1]Additionalities!P4:AJ33,30,0)</f>
        <v>227.51</v>
      </c>
      <c r="Q8" s="52">
        <f>HLOOKUP(Q6,[1]Additionalities!Q4:AK33,30,0)</f>
        <v>370.64</v>
      </c>
      <c r="R8" s="52">
        <f>HLOOKUP(R6,[1]Additionalities!R4:AL33,30,0)</f>
        <v>228.53</v>
      </c>
      <c r="S8" s="52">
        <f>HLOOKUP(S6,[1]Additionalities!S4:AM33,30,0)</f>
        <v>243.53</v>
      </c>
      <c r="T8" s="52">
        <f>HLOOKUP(T6,[1]Additionalities!T4:AN33,30,0)</f>
        <v>519.65</v>
      </c>
      <c r="U8" s="52">
        <f>HLOOKUP(U6,[1]Additionalities!U4:AO33,30,0)</f>
        <v>279.57</v>
      </c>
      <c r="V8" s="52">
        <f>HLOOKUP(V6,[1]Additionalities!V4:AP33,30,0)</f>
        <v>279.57</v>
      </c>
      <c r="W8" s="52">
        <f>HLOOKUP(W6,[1]Additionalities!W4:AQ33,30,0)</f>
        <v>202.0043</v>
      </c>
      <c r="X8" s="71">
        <f t="shared" ref="X8:Z8" si="0">C8+F8+I8+L8+O8+R8+U8</f>
        <v>1123.8599999999999</v>
      </c>
      <c r="Y8" s="71">
        <f t="shared" si="0"/>
        <v>1452.8187</v>
      </c>
      <c r="Z8" s="121">
        <f t="shared" si="0"/>
        <v>1576.3742999999999</v>
      </c>
    </row>
    <row r="9" spans="1:28" s="139" customFormat="1" ht="24.7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8" s="139" customFormat="1" ht="24.75" customHeight="1">
      <c r="B10" s="155" t="e">
        <f>PUN!B10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8" s="141" customFormat="1" ht="24.75" customHeight="1">
      <c r="A11" s="139"/>
      <c r="B11" s="155" t="e">
        <f>PUN!B11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8" ht="18.75" customHeight="1">
      <c r="A12" s="44"/>
      <c r="B12" s="155" t="e">
        <f>PUN!B12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3" activePane="bottomRight" state="frozen"/>
      <selection pane="bottomRight" activeCell="L13" sqref="L13:L19"/>
      <pageMargins left="0.19685039370078741" right="0.11811023622047245" top="0.74803149606299213" bottom="0.55118110236220474" header="0.31496062992125984" footer="0.31496062992125984"/>
      <pageSetup paperSize="9" scale="55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19685039370078741" right="0.11811023622047245" top="0.74803149606299213" bottom="0.55118110236220474" header="0.31496062992125984" footer="0.31496062992125984"/>
  <pageSetup paperSize="9" scale="5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A10" sqref="A9:XFD19"/>
    </sheetView>
  </sheetViews>
  <sheetFormatPr defaultColWidth="8.140625" defaultRowHeight="15"/>
  <cols>
    <col min="1" max="1" width="6" style="43" customWidth="1"/>
    <col min="2" max="2" width="14.28515625" style="43" customWidth="1"/>
    <col min="3" max="3" width="10.85546875" style="43" customWidth="1"/>
    <col min="4" max="5" width="8.140625" style="43" customWidth="1"/>
    <col min="6" max="6" width="10.28515625" style="43" customWidth="1"/>
    <col min="7" max="8" width="8.140625" style="43" customWidth="1"/>
    <col min="9" max="9" width="10.42578125" style="43" customWidth="1"/>
    <col min="10" max="10" width="8.85546875" style="43" customWidth="1"/>
    <col min="11" max="11" width="8.140625" style="43" customWidth="1"/>
    <col min="12" max="12" width="10.42578125" style="43" customWidth="1"/>
    <col min="13" max="13" width="9.140625" style="43" customWidth="1"/>
    <col min="14" max="14" width="7.85546875" style="43" customWidth="1"/>
    <col min="15" max="15" width="11.28515625" style="43" customWidth="1"/>
    <col min="16" max="16" width="9.140625" style="43" customWidth="1"/>
    <col min="17" max="17" width="8" style="43" customWidth="1"/>
    <col min="18" max="18" width="9.7109375" style="43" customWidth="1"/>
    <col min="19" max="19" width="9.28515625" style="43" customWidth="1"/>
    <col min="20" max="20" width="8.5703125" style="43" customWidth="1"/>
    <col min="21" max="21" width="10.7109375" style="43" customWidth="1"/>
    <col min="22" max="22" width="9.140625" style="43" customWidth="1"/>
    <col min="23" max="23" width="8.7109375" style="43" customWidth="1"/>
    <col min="24" max="24" width="10.42578125" style="43" bestFit="1" customWidth="1"/>
    <col min="25" max="26" width="8.140625" style="43" customWidth="1"/>
    <col min="27" max="257" width="8.140625" style="43"/>
    <col min="258" max="258" width="6" style="43" customWidth="1"/>
    <col min="259" max="259" width="14.28515625" style="43" customWidth="1"/>
    <col min="260" max="265" width="8.140625" style="43" customWidth="1"/>
    <col min="266" max="266" width="9.140625" style="43" customWidth="1"/>
    <col min="267" max="269" width="8.140625" style="43" customWidth="1"/>
    <col min="270" max="270" width="9.140625" style="43" customWidth="1"/>
    <col min="271" max="271" width="8.140625" style="43" customWidth="1"/>
    <col min="272" max="272" width="9.5703125" style="43" customWidth="1"/>
    <col min="273" max="273" width="9.140625" style="43" customWidth="1"/>
    <col min="274" max="274" width="8.140625" style="43" customWidth="1"/>
    <col min="275" max="275" width="9.7109375" style="43" customWidth="1"/>
    <col min="276" max="276" width="9.28515625" style="43" customWidth="1"/>
    <col min="277" max="277" width="10.7109375" style="43" customWidth="1"/>
    <col min="278" max="278" width="8.85546875" style="43" customWidth="1"/>
    <col min="279" max="280" width="8.140625" style="43" customWidth="1"/>
    <col min="281" max="281" width="10.140625" style="43" customWidth="1"/>
    <col min="282" max="513" width="8.140625" style="43"/>
    <col min="514" max="514" width="6" style="43" customWidth="1"/>
    <col min="515" max="515" width="14.28515625" style="43" customWidth="1"/>
    <col min="516" max="521" width="8.140625" style="43" customWidth="1"/>
    <col min="522" max="522" width="9.140625" style="43" customWidth="1"/>
    <col min="523" max="525" width="8.140625" style="43" customWidth="1"/>
    <col min="526" max="526" width="9.140625" style="43" customWidth="1"/>
    <col min="527" max="527" width="8.140625" style="43" customWidth="1"/>
    <col min="528" max="528" width="9.5703125" style="43" customWidth="1"/>
    <col min="529" max="529" width="9.140625" style="43" customWidth="1"/>
    <col min="530" max="530" width="8.140625" style="43" customWidth="1"/>
    <col min="531" max="531" width="9.7109375" style="43" customWidth="1"/>
    <col min="532" max="532" width="9.28515625" style="43" customWidth="1"/>
    <col min="533" max="533" width="10.7109375" style="43" customWidth="1"/>
    <col min="534" max="534" width="8.85546875" style="43" customWidth="1"/>
    <col min="535" max="536" width="8.140625" style="43" customWidth="1"/>
    <col min="537" max="537" width="10.140625" style="43" customWidth="1"/>
    <col min="538" max="769" width="8.140625" style="43"/>
    <col min="770" max="770" width="6" style="43" customWidth="1"/>
    <col min="771" max="771" width="14.28515625" style="43" customWidth="1"/>
    <col min="772" max="777" width="8.140625" style="43" customWidth="1"/>
    <col min="778" max="778" width="9.140625" style="43" customWidth="1"/>
    <col min="779" max="781" width="8.140625" style="43" customWidth="1"/>
    <col min="782" max="782" width="9.140625" style="43" customWidth="1"/>
    <col min="783" max="783" width="8.140625" style="43" customWidth="1"/>
    <col min="784" max="784" width="9.5703125" style="43" customWidth="1"/>
    <col min="785" max="785" width="9.140625" style="43" customWidth="1"/>
    <col min="786" max="786" width="8.140625" style="43" customWidth="1"/>
    <col min="787" max="787" width="9.7109375" style="43" customWidth="1"/>
    <col min="788" max="788" width="9.28515625" style="43" customWidth="1"/>
    <col min="789" max="789" width="10.7109375" style="43" customWidth="1"/>
    <col min="790" max="790" width="8.85546875" style="43" customWidth="1"/>
    <col min="791" max="792" width="8.140625" style="43" customWidth="1"/>
    <col min="793" max="793" width="10.140625" style="43" customWidth="1"/>
    <col min="794" max="1025" width="8.140625" style="43"/>
    <col min="1026" max="1026" width="6" style="43" customWidth="1"/>
    <col min="1027" max="1027" width="14.28515625" style="43" customWidth="1"/>
    <col min="1028" max="1033" width="8.140625" style="43" customWidth="1"/>
    <col min="1034" max="1034" width="9.140625" style="43" customWidth="1"/>
    <col min="1035" max="1037" width="8.140625" style="43" customWidth="1"/>
    <col min="1038" max="1038" width="9.140625" style="43" customWidth="1"/>
    <col min="1039" max="1039" width="8.140625" style="43" customWidth="1"/>
    <col min="1040" max="1040" width="9.5703125" style="43" customWidth="1"/>
    <col min="1041" max="1041" width="9.140625" style="43" customWidth="1"/>
    <col min="1042" max="1042" width="8.140625" style="43" customWidth="1"/>
    <col min="1043" max="1043" width="9.7109375" style="43" customWidth="1"/>
    <col min="1044" max="1044" width="9.28515625" style="43" customWidth="1"/>
    <col min="1045" max="1045" width="10.7109375" style="43" customWidth="1"/>
    <col min="1046" max="1046" width="8.85546875" style="43" customWidth="1"/>
    <col min="1047" max="1048" width="8.140625" style="43" customWidth="1"/>
    <col min="1049" max="1049" width="10.140625" style="43" customWidth="1"/>
    <col min="1050" max="1281" width="8.140625" style="43"/>
    <col min="1282" max="1282" width="6" style="43" customWidth="1"/>
    <col min="1283" max="1283" width="14.28515625" style="43" customWidth="1"/>
    <col min="1284" max="1289" width="8.140625" style="43" customWidth="1"/>
    <col min="1290" max="1290" width="9.140625" style="43" customWidth="1"/>
    <col min="1291" max="1293" width="8.140625" style="43" customWidth="1"/>
    <col min="1294" max="1294" width="9.140625" style="43" customWidth="1"/>
    <col min="1295" max="1295" width="8.140625" style="43" customWidth="1"/>
    <col min="1296" max="1296" width="9.5703125" style="43" customWidth="1"/>
    <col min="1297" max="1297" width="9.140625" style="43" customWidth="1"/>
    <col min="1298" max="1298" width="8.140625" style="43" customWidth="1"/>
    <col min="1299" max="1299" width="9.7109375" style="43" customWidth="1"/>
    <col min="1300" max="1300" width="9.28515625" style="43" customWidth="1"/>
    <col min="1301" max="1301" width="10.7109375" style="43" customWidth="1"/>
    <col min="1302" max="1302" width="8.85546875" style="43" customWidth="1"/>
    <col min="1303" max="1304" width="8.140625" style="43" customWidth="1"/>
    <col min="1305" max="1305" width="10.140625" style="43" customWidth="1"/>
    <col min="1306" max="1537" width="8.140625" style="43"/>
    <col min="1538" max="1538" width="6" style="43" customWidth="1"/>
    <col min="1539" max="1539" width="14.28515625" style="43" customWidth="1"/>
    <col min="1540" max="1545" width="8.140625" style="43" customWidth="1"/>
    <col min="1546" max="1546" width="9.140625" style="43" customWidth="1"/>
    <col min="1547" max="1549" width="8.140625" style="43" customWidth="1"/>
    <col min="1550" max="1550" width="9.140625" style="43" customWidth="1"/>
    <col min="1551" max="1551" width="8.140625" style="43" customWidth="1"/>
    <col min="1552" max="1552" width="9.5703125" style="43" customWidth="1"/>
    <col min="1553" max="1553" width="9.140625" style="43" customWidth="1"/>
    <col min="1554" max="1554" width="8.140625" style="43" customWidth="1"/>
    <col min="1555" max="1555" width="9.7109375" style="43" customWidth="1"/>
    <col min="1556" max="1556" width="9.28515625" style="43" customWidth="1"/>
    <col min="1557" max="1557" width="10.7109375" style="43" customWidth="1"/>
    <col min="1558" max="1558" width="8.85546875" style="43" customWidth="1"/>
    <col min="1559" max="1560" width="8.140625" style="43" customWidth="1"/>
    <col min="1561" max="1561" width="10.140625" style="43" customWidth="1"/>
    <col min="1562" max="1793" width="8.140625" style="43"/>
    <col min="1794" max="1794" width="6" style="43" customWidth="1"/>
    <col min="1795" max="1795" width="14.28515625" style="43" customWidth="1"/>
    <col min="1796" max="1801" width="8.140625" style="43" customWidth="1"/>
    <col min="1802" max="1802" width="9.140625" style="43" customWidth="1"/>
    <col min="1803" max="1805" width="8.140625" style="43" customWidth="1"/>
    <col min="1806" max="1806" width="9.140625" style="43" customWidth="1"/>
    <col min="1807" max="1807" width="8.140625" style="43" customWidth="1"/>
    <col min="1808" max="1808" width="9.5703125" style="43" customWidth="1"/>
    <col min="1809" max="1809" width="9.140625" style="43" customWidth="1"/>
    <col min="1810" max="1810" width="8.140625" style="43" customWidth="1"/>
    <col min="1811" max="1811" width="9.7109375" style="43" customWidth="1"/>
    <col min="1812" max="1812" width="9.28515625" style="43" customWidth="1"/>
    <col min="1813" max="1813" width="10.7109375" style="43" customWidth="1"/>
    <col min="1814" max="1814" width="8.85546875" style="43" customWidth="1"/>
    <col min="1815" max="1816" width="8.140625" style="43" customWidth="1"/>
    <col min="1817" max="1817" width="10.140625" style="43" customWidth="1"/>
    <col min="1818" max="2049" width="8.140625" style="43"/>
    <col min="2050" max="2050" width="6" style="43" customWidth="1"/>
    <col min="2051" max="2051" width="14.28515625" style="43" customWidth="1"/>
    <col min="2052" max="2057" width="8.140625" style="43" customWidth="1"/>
    <col min="2058" max="2058" width="9.140625" style="43" customWidth="1"/>
    <col min="2059" max="2061" width="8.140625" style="43" customWidth="1"/>
    <col min="2062" max="2062" width="9.140625" style="43" customWidth="1"/>
    <col min="2063" max="2063" width="8.140625" style="43" customWidth="1"/>
    <col min="2064" max="2064" width="9.5703125" style="43" customWidth="1"/>
    <col min="2065" max="2065" width="9.140625" style="43" customWidth="1"/>
    <col min="2066" max="2066" width="8.140625" style="43" customWidth="1"/>
    <col min="2067" max="2067" width="9.7109375" style="43" customWidth="1"/>
    <col min="2068" max="2068" width="9.28515625" style="43" customWidth="1"/>
    <col min="2069" max="2069" width="10.7109375" style="43" customWidth="1"/>
    <col min="2070" max="2070" width="8.85546875" style="43" customWidth="1"/>
    <col min="2071" max="2072" width="8.140625" style="43" customWidth="1"/>
    <col min="2073" max="2073" width="10.140625" style="43" customWidth="1"/>
    <col min="2074" max="2305" width="8.140625" style="43"/>
    <col min="2306" max="2306" width="6" style="43" customWidth="1"/>
    <col min="2307" max="2307" width="14.28515625" style="43" customWidth="1"/>
    <col min="2308" max="2313" width="8.140625" style="43" customWidth="1"/>
    <col min="2314" max="2314" width="9.140625" style="43" customWidth="1"/>
    <col min="2315" max="2317" width="8.140625" style="43" customWidth="1"/>
    <col min="2318" max="2318" width="9.140625" style="43" customWidth="1"/>
    <col min="2319" max="2319" width="8.140625" style="43" customWidth="1"/>
    <col min="2320" max="2320" width="9.5703125" style="43" customWidth="1"/>
    <col min="2321" max="2321" width="9.140625" style="43" customWidth="1"/>
    <col min="2322" max="2322" width="8.140625" style="43" customWidth="1"/>
    <col min="2323" max="2323" width="9.7109375" style="43" customWidth="1"/>
    <col min="2324" max="2324" width="9.28515625" style="43" customWidth="1"/>
    <col min="2325" max="2325" width="10.7109375" style="43" customWidth="1"/>
    <col min="2326" max="2326" width="8.85546875" style="43" customWidth="1"/>
    <col min="2327" max="2328" width="8.140625" style="43" customWidth="1"/>
    <col min="2329" max="2329" width="10.140625" style="43" customWidth="1"/>
    <col min="2330" max="2561" width="8.140625" style="43"/>
    <col min="2562" max="2562" width="6" style="43" customWidth="1"/>
    <col min="2563" max="2563" width="14.28515625" style="43" customWidth="1"/>
    <col min="2564" max="2569" width="8.140625" style="43" customWidth="1"/>
    <col min="2570" max="2570" width="9.140625" style="43" customWidth="1"/>
    <col min="2571" max="2573" width="8.140625" style="43" customWidth="1"/>
    <col min="2574" max="2574" width="9.140625" style="43" customWidth="1"/>
    <col min="2575" max="2575" width="8.140625" style="43" customWidth="1"/>
    <col min="2576" max="2576" width="9.5703125" style="43" customWidth="1"/>
    <col min="2577" max="2577" width="9.140625" style="43" customWidth="1"/>
    <col min="2578" max="2578" width="8.140625" style="43" customWidth="1"/>
    <col min="2579" max="2579" width="9.7109375" style="43" customWidth="1"/>
    <col min="2580" max="2580" width="9.28515625" style="43" customWidth="1"/>
    <col min="2581" max="2581" width="10.7109375" style="43" customWidth="1"/>
    <col min="2582" max="2582" width="8.85546875" style="43" customWidth="1"/>
    <col min="2583" max="2584" width="8.140625" style="43" customWidth="1"/>
    <col min="2585" max="2585" width="10.140625" style="43" customWidth="1"/>
    <col min="2586" max="2817" width="8.140625" style="43"/>
    <col min="2818" max="2818" width="6" style="43" customWidth="1"/>
    <col min="2819" max="2819" width="14.28515625" style="43" customWidth="1"/>
    <col min="2820" max="2825" width="8.140625" style="43" customWidth="1"/>
    <col min="2826" max="2826" width="9.140625" style="43" customWidth="1"/>
    <col min="2827" max="2829" width="8.140625" style="43" customWidth="1"/>
    <col min="2830" max="2830" width="9.140625" style="43" customWidth="1"/>
    <col min="2831" max="2831" width="8.140625" style="43" customWidth="1"/>
    <col min="2832" max="2832" width="9.5703125" style="43" customWidth="1"/>
    <col min="2833" max="2833" width="9.140625" style="43" customWidth="1"/>
    <col min="2834" max="2834" width="8.140625" style="43" customWidth="1"/>
    <col min="2835" max="2835" width="9.7109375" style="43" customWidth="1"/>
    <col min="2836" max="2836" width="9.28515625" style="43" customWidth="1"/>
    <col min="2837" max="2837" width="10.7109375" style="43" customWidth="1"/>
    <col min="2838" max="2838" width="8.85546875" style="43" customWidth="1"/>
    <col min="2839" max="2840" width="8.140625" style="43" customWidth="1"/>
    <col min="2841" max="2841" width="10.140625" style="43" customWidth="1"/>
    <col min="2842" max="3073" width="8.140625" style="43"/>
    <col min="3074" max="3074" width="6" style="43" customWidth="1"/>
    <col min="3075" max="3075" width="14.28515625" style="43" customWidth="1"/>
    <col min="3076" max="3081" width="8.140625" style="43" customWidth="1"/>
    <col min="3082" max="3082" width="9.140625" style="43" customWidth="1"/>
    <col min="3083" max="3085" width="8.140625" style="43" customWidth="1"/>
    <col min="3086" max="3086" width="9.140625" style="43" customWidth="1"/>
    <col min="3087" max="3087" width="8.140625" style="43" customWidth="1"/>
    <col min="3088" max="3088" width="9.5703125" style="43" customWidth="1"/>
    <col min="3089" max="3089" width="9.140625" style="43" customWidth="1"/>
    <col min="3090" max="3090" width="8.140625" style="43" customWidth="1"/>
    <col min="3091" max="3091" width="9.7109375" style="43" customWidth="1"/>
    <col min="3092" max="3092" width="9.28515625" style="43" customWidth="1"/>
    <col min="3093" max="3093" width="10.7109375" style="43" customWidth="1"/>
    <col min="3094" max="3094" width="8.85546875" style="43" customWidth="1"/>
    <col min="3095" max="3096" width="8.140625" style="43" customWidth="1"/>
    <col min="3097" max="3097" width="10.140625" style="43" customWidth="1"/>
    <col min="3098" max="3329" width="8.140625" style="43"/>
    <col min="3330" max="3330" width="6" style="43" customWidth="1"/>
    <col min="3331" max="3331" width="14.28515625" style="43" customWidth="1"/>
    <col min="3332" max="3337" width="8.140625" style="43" customWidth="1"/>
    <col min="3338" max="3338" width="9.140625" style="43" customWidth="1"/>
    <col min="3339" max="3341" width="8.140625" style="43" customWidth="1"/>
    <col min="3342" max="3342" width="9.140625" style="43" customWidth="1"/>
    <col min="3343" max="3343" width="8.140625" style="43" customWidth="1"/>
    <col min="3344" max="3344" width="9.5703125" style="43" customWidth="1"/>
    <col min="3345" max="3345" width="9.140625" style="43" customWidth="1"/>
    <col min="3346" max="3346" width="8.140625" style="43" customWidth="1"/>
    <col min="3347" max="3347" width="9.7109375" style="43" customWidth="1"/>
    <col min="3348" max="3348" width="9.28515625" style="43" customWidth="1"/>
    <col min="3349" max="3349" width="10.7109375" style="43" customWidth="1"/>
    <col min="3350" max="3350" width="8.85546875" style="43" customWidth="1"/>
    <col min="3351" max="3352" width="8.140625" style="43" customWidth="1"/>
    <col min="3353" max="3353" width="10.140625" style="43" customWidth="1"/>
    <col min="3354" max="3585" width="8.140625" style="43"/>
    <col min="3586" max="3586" width="6" style="43" customWidth="1"/>
    <col min="3587" max="3587" width="14.28515625" style="43" customWidth="1"/>
    <col min="3588" max="3593" width="8.140625" style="43" customWidth="1"/>
    <col min="3594" max="3594" width="9.140625" style="43" customWidth="1"/>
    <col min="3595" max="3597" width="8.140625" style="43" customWidth="1"/>
    <col min="3598" max="3598" width="9.140625" style="43" customWidth="1"/>
    <col min="3599" max="3599" width="8.140625" style="43" customWidth="1"/>
    <col min="3600" max="3600" width="9.5703125" style="43" customWidth="1"/>
    <col min="3601" max="3601" width="9.140625" style="43" customWidth="1"/>
    <col min="3602" max="3602" width="8.140625" style="43" customWidth="1"/>
    <col min="3603" max="3603" width="9.7109375" style="43" customWidth="1"/>
    <col min="3604" max="3604" width="9.28515625" style="43" customWidth="1"/>
    <col min="3605" max="3605" width="10.7109375" style="43" customWidth="1"/>
    <col min="3606" max="3606" width="8.85546875" style="43" customWidth="1"/>
    <col min="3607" max="3608" width="8.140625" style="43" customWidth="1"/>
    <col min="3609" max="3609" width="10.140625" style="43" customWidth="1"/>
    <col min="3610" max="3841" width="8.140625" style="43"/>
    <col min="3842" max="3842" width="6" style="43" customWidth="1"/>
    <col min="3843" max="3843" width="14.28515625" style="43" customWidth="1"/>
    <col min="3844" max="3849" width="8.140625" style="43" customWidth="1"/>
    <col min="3850" max="3850" width="9.140625" style="43" customWidth="1"/>
    <col min="3851" max="3853" width="8.140625" style="43" customWidth="1"/>
    <col min="3854" max="3854" width="9.140625" style="43" customWidth="1"/>
    <col min="3855" max="3855" width="8.140625" style="43" customWidth="1"/>
    <col min="3856" max="3856" width="9.5703125" style="43" customWidth="1"/>
    <col min="3857" max="3857" width="9.140625" style="43" customWidth="1"/>
    <col min="3858" max="3858" width="8.140625" style="43" customWidth="1"/>
    <col min="3859" max="3859" width="9.7109375" style="43" customWidth="1"/>
    <col min="3860" max="3860" width="9.28515625" style="43" customWidth="1"/>
    <col min="3861" max="3861" width="10.7109375" style="43" customWidth="1"/>
    <col min="3862" max="3862" width="8.85546875" style="43" customWidth="1"/>
    <col min="3863" max="3864" width="8.140625" style="43" customWidth="1"/>
    <col min="3865" max="3865" width="10.140625" style="43" customWidth="1"/>
    <col min="3866" max="4097" width="8.140625" style="43"/>
    <col min="4098" max="4098" width="6" style="43" customWidth="1"/>
    <col min="4099" max="4099" width="14.28515625" style="43" customWidth="1"/>
    <col min="4100" max="4105" width="8.140625" style="43" customWidth="1"/>
    <col min="4106" max="4106" width="9.140625" style="43" customWidth="1"/>
    <col min="4107" max="4109" width="8.140625" style="43" customWidth="1"/>
    <col min="4110" max="4110" width="9.140625" style="43" customWidth="1"/>
    <col min="4111" max="4111" width="8.140625" style="43" customWidth="1"/>
    <col min="4112" max="4112" width="9.5703125" style="43" customWidth="1"/>
    <col min="4113" max="4113" width="9.140625" style="43" customWidth="1"/>
    <col min="4114" max="4114" width="8.140625" style="43" customWidth="1"/>
    <col min="4115" max="4115" width="9.7109375" style="43" customWidth="1"/>
    <col min="4116" max="4116" width="9.28515625" style="43" customWidth="1"/>
    <col min="4117" max="4117" width="10.7109375" style="43" customWidth="1"/>
    <col min="4118" max="4118" width="8.85546875" style="43" customWidth="1"/>
    <col min="4119" max="4120" width="8.140625" style="43" customWidth="1"/>
    <col min="4121" max="4121" width="10.140625" style="43" customWidth="1"/>
    <col min="4122" max="4353" width="8.140625" style="43"/>
    <col min="4354" max="4354" width="6" style="43" customWidth="1"/>
    <col min="4355" max="4355" width="14.28515625" style="43" customWidth="1"/>
    <col min="4356" max="4361" width="8.140625" style="43" customWidth="1"/>
    <col min="4362" max="4362" width="9.140625" style="43" customWidth="1"/>
    <col min="4363" max="4365" width="8.140625" style="43" customWidth="1"/>
    <col min="4366" max="4366" width="9.140625" style="43" customWidth="1"/>
    <col min="4367" max="4367" width="8.140625" style="43" customWidth="1"/>
    <col min="4368" max="4368" width="9.5703125" style="43" customWidth="1"/>
    <col min="4369" max="4369" width="9.140625" style="43" customWidth="1"/>
    <col min="4370" max="4370" width="8.140625" style="43" customWidth="1"/>
    <col min="4371" max="4371" width="9.7109375" style="43" customWidth="1"/>
    <col min="4372" max="4372" width="9.28515625" style="43" customWidth="1"/>
    <col min="4373" max="4373" width="10.7109375" style="43" customWidth="1"/>
    <col min="4374" max="4374" width="8.85546875" style="43" customWidth="1"/>
    <col min="4375" max="4376" width="8.140625" style="43" customWidth="1"/>
    <col min="4377" max="4377" width="10.140625" style="43" customWidth="1"/>
    <col min="4378" max="4609" width="8.140625" style="43"/>
    <col min="4610" max="4610" width="6" style="43" customWidth="1"/>
    <col min="4611" max="4611" width="14.28515625" style="43" customWidth="1"/>
    <col min="4612" max="4617" width="8.140625" style="43" customWidth="1"/>
    <col min="4618" max="4618" width="9.140625" style="43" customWidth="1"/>
    <col min="4619" max="4621" width="8.140625" style="43" customWidth="1"/>
    <col min="4622" max="4622" width="9.140625" style="43" customWidth="1"/>
    <col min="4623" max="4623" width="8.140625" style="43" customWidth="1"/>
    <col min="4624" max="4624" width="9.5703125" style="43" customWidth="1"/>
    <col min="4625" max="4625" width="9.140625" style="43" customWidth="1"/>
    <col min="4626" max="4626" width="8.140625" style="43" customWidth="1"/>
    <col min="4627" max="4627" width="9.7109375" style="43" customWidth="1"/>
    <col min="4628" max="4628" width="9.28515625" style="43" customWidth="1"/>
    <col min="4629" max="4629" width="10.7109375" style="43" customWidth="1"/>
    <col min="4630" max="4630" width="8.85546875" style="43" customWidth="1"/>
    <col min="4631" max="4632" width="8.140625" style="43" customWidth="1"/>
    <col min="4633" max="4633" width="10.140625" style="43" customWidth="1"/>
    <col min="4634" max="4865" width="8.140625" style="43"/>
    <col min="4866" max="4866" width="6" style="43" customWidth="1"/>
    <col min="4867" max="4867" width="14.28515625" style="43" customWidth="1"/>
    <col min="4868" max="4873" width="8.140625" style="43" customWidth="1"/>
    <col min="4874" max="4874" width="9.140625" style="43" customWidth="1"/>
    <col min="4875" max="4877" width="8.140625" style="43" customWidth="1"/>
    <col min="4878" max="4878" width="9.140625" style="43" customWidth="1"/>
    <col min="4879" max="4879" width="8.140625" style="43" customWidth="1"/>
    <col min="4880" max="4880" width="9.5703125" style="43" customWidth="1"/>
    <col min="4881" max="4881" width="9.140625" style="43" customWidth="1"/>
    <col min="4882" max="4882" width="8.140625" style="43" customWidth="1"/>
    <col min="4883" max="4883" width="9.7109375" style="43" customWidth="1"/>
    <col min="4884" max="4884" width="9.28515625" style="43" customWidth="1"/>
    <col min="4885" max="4885" width="10.7109375" style="43" customWidth="1"/>
    <col min="4886" max="4886" width="8.85546875" style="43" customWidth="1"/>
    <col min="4887" max="4888" width="8.140625" style="43" customWidth="1"/>
    <col min="4889" max="4889" width="10.140625" style="43" customWidth="1"/>
    <col min="4890" max="5121" width="8.140625" style="43"/>
    <col min="5122" max="5122" width="6" style="43" customWidth="1"/>
    <col min="5123" max="5123" width="14.28515625" style="43" customWidth="1"/>
    <col min="5124" max="5129" width="8.140625" style="43" customWidth="1"/>
    <col min="5130" max="5130" width="9.140625" style="43" customWidth="1"/>
    <col min="5131" max="5133" width="8.140625" style="43" customWidth="1"/>
    <col min="5134" max="5134" width="9.140625" style="43" customWidth="1"/>
    <col min="5135" max="5135" width="8.140625" style="43" customWidth="1"/>
    <col min="5136" max="5136" width="9.5703125" style="43" customWidth="1"/>
    <col min="5137" max="5137" width="9.140625" style="43" customWidth="1"/>
    <col min="5138" max="5138" width="8.140625" style="43" customWidth="1"/>
    <col min="5139" max="5139" width="9.7109375" style="43" customWidth="1"/>
    <col min="5140" max="5140" width="9.28515625" style="43" customWidth="1"/>
    <col min="5141" max="5141" width="10.7109375" style="43" customWidth="1"/>
    <col min="5142" max="5142" width="8.85546875" style="43" customWidth="1"/>
    <col min="5143" max="5144" width="8.140625" style="43" customWidth="1"/>
    <col min="5145" max="5145" width="10.140625" style="43" customWidth="1"/>
    <col min="5146" max="5377" width="8.140625" style="43"/>
    <col min="5378" max="5378" width="6" style="43" customWidth="1"/>
    <col min="5379" max="5379" width="14.28515625" style="43" customWidth="1"/>
    <col min="5380" max="5385" width="8.140625" style="43" customWidth="1"/>
    <col min="5386" max="5386" width="9.140625" style="43" customWidth="1"/>
    <col min="5387" max="5389" width="8.140625" style="43" customWidth="1"/>
    <col min="5390" max="5390" width="9.140625" style="43" customWidth="1"/>
    <col min="5391" max="5391" width="8.140625" style="43" customWidth="1"/>
    <col min="5392" max="5392" width="9.5703125" style="43" customWidth="1"/>
    <col min="5393" max="5393" width="9.140625" style="43" customWidth="1"/>
    <col min="5394" max="5394" width="8.140625" style="43" customWidth="1"/>
    <col min="5395" max="5395" width="9.7109375" style="43" customWidth="1"/>
    <col min="5396" max="5396" width="9.28515625" style="43" customWidth="1"/>
    <col min="5397" max="5397" width="10.7109375" style="43" customWidth="1"/>
    <col min="5398" max="5398" width="8.85546875" style="43" customWidth="1"/>
    <col min="5399" max="5400" width="8.140625" style="43" customWidth="1"/>
    <col min="5401" max="5401" width="10.140625" style="43" customWidth="1"/>
    <col min="5402" max="5633" width="8.140625" style="43"/>
    <col min="5634" max="5634" width="6" style="43" customWidth="1"/>
    <col min="5635" max="5635" width="14.28515625" style="43" customWidth="1"/>
    <col min="5636" max="5641" width="8.140625" style="43" customWidth="1"/>
    <col min="5642" max="5642" width="9.140625" style="43" customWidth="1"/>
    <col min="5643" max="5645" width="8.140625" style="43" customWidth="1"/>
    <col min="5646" max="5646" width="9.140625" style="43" customWidth="1"/>
    <col min="5647" max="5647" width="8.140625" style="43" customWidth="1"/>
    <col min="5648" max="5648" width="9.5703125" style="43" customWidth="1"/>
    <col min="5649" max="5649" width="9.140625" style="43" customWidth="1"/>
    <col min="5650" max="5650" width="8.140625" style="43" customWidth="1"/>
    <col min="5651" max="5651" width="9.7109375" style="43" customWidth="1"/>
    <col min="5652" max="5652" width="9.28515625" style="43" customWidth="1"/>
    <col min="5653" max="5653" width="10.7109375" style="43" customWidth="1"/>
    <col min="5654" max="5654" width="8.85546875" style="43" customWidth="1"/>
    <col min="5655" max="5656" width="8.140625" style="43" customWidth="1"/>
    <col min="5657" max="5657" width="10.140625" style="43" customWidth="1"/>
    <col min="5658" max="5889" width="8.140625" style="43"/>
    <col min="5890" max="5890" width="6" style="43" customWidth="1"/>
    <col min="5891" max="5891" width="14.28515625" style="43" customWidth="1"/>
    <col min="5892" max="5897" width="8.140625" style="43" customWidth="1"/>
    <col min="5898" max="5898" width="9.140625" style="43" customWidth="1"/>
    <col min="5899" max="5901" width="8.140625" style="43" customWidth="1"/>
    <col min="5902" max="5902" width="9.140625" style="43" customWidth="1"/>
    <col min="5903" max="5903" width="8.140625" style="43" customWidth="1"/>
    <col min="5904" max="5904" width="9.5703125" style="43" customWidth="1"/>
    <col min="5905" max="5905" width="9.140625" style="43" customWidth="1"/>
    <col min="5906" max="5906" width="8.140625" style="43" customWidth="1"/>
    <col min="5907" max="5907" width="9.7109375" style="43" customWidth="1"/>
    <col min="5908" max="5908" width="9.28515625" style="43" customWidth="1"/>
    <col min="5909" max="5909" width="10.7109375" style="43" customWidth="1"/>
    <col min="5910" max="5910" width="8.85546875" style="43" customWidth="1"/>
    <col min="5911" max="5912" width="8.140625" style="43" customWidth="1"/>
    <col min="5913" max="5913" width="10.140625" style="43" customWidth="1"/>
    <col min="5914" max="6145" width="8.140625" style="43"/>
    <col min="6146" max="6146" width="6" style="43" customWidth="1"/>
    <col min="6147" max="6147" width="14.28515625" style="43" customWidth="1"/>
    <col min="6148" max="6153" width="8.140625" style="43" customWidth="1"/>
    <col min="6154" max="6154" width="9.140625" style="43" customWidth="1"/>
    <col min="6155" max="6157" width="8.140625" style="43" customWidth="1"/>
    <col min="6158" max="6158" width="9.140625" style="43" customWidth="1"/>
    <col min="6159" max="6159" width="8.140625" style="43" customWidth="1"/>
    <col min="6160" max="6160" width="9.5703125" style="43" customWidth="1"/>
    <col min="6161" max="6161" width="9.140625" style="43" customWidth="1"/>
    <col min="6162" max="6162" width="8.140625" style="43" customWidth="1"/>
    <col min="6163" max="6163" width="9.7109375" style="43" customWidth="1"/>
    <col min="6164" max="6164" width="9.28515625" style="43" customWidth="1"/>
    <col min="6165" max="6165" width="10.7109375" style="43" customWidth="1"/>
    <col min="6166" max="6166" width="8.85546875" style="43" customWidth="1"/>
    <col min="6167" max="6168" width="8.140625" style="43" customWidth="1"/>
    <col min="6169" max="6169" width="10.140625" style="43" customWidth="1"/>
    <col min="6170" max="6401" width="8.140625" style="43"/>
    <col min="6402" max="6402" width="6" style="43" customWidth="1"/>
    <col min="6403" max="6403" width="14.28515625" style="43" customWidth="1"/>
    <col min="6404" max="6409" width="8.140625" style="43" customWidth="1"/>
    <col min="6410" max="6410" width="9.140625" style="43" customWidth="1"/>
    <col min="6411" max="6413" width="8.140625" style="43" customWidth="1"/>
    <col min="6414" max="6414" width="9.140625" style="43" customWidth="1"/>
    <col min="6415" max="6415" width="8.140625" style="43" customWidth="1"/>
    <col min="6416" max="6416" width="9.5703125" style="43" customWidth="1"/>
    <col min="6417" max="6417" width="9.140625" style="43" customWidth="1"/>
    <col min="6418" max="6418" width="8.140625" style="43" customWidth="1"/>
    <col min="6419" max="6419" width="9.7109375" style="43" customWidth="1"/>
    <col min="6420" max="6420" width="9.28515625" style="43" customWidth="1"/>
    <col min="6421" max="6421" width="10.7109375" style="43" customWidth="1"/>
    <col min="6422" max="6422" width="8.85546875" style="43" customWidth="1"/>
    <col min="6423" max="6424" width="8.140625" style="43" customWidth="1"/>
    <col min="6425" max="6425" width="10.140625" style="43" customWidth="1"/>
    <col min="6426" max="6657" width="8.140625" style="43"/>
    <col min="6658" max="6658" width="6" style="43" customWidth="1"/>
    <col min="6659" max="6659" width="14.28515625" style="43" customWidth="1"/>
    <col min="6660" max="6665" width="8.140625" style="43" customWidth="1"/>
    <col min="6666" max="6666" width="9.140625" style="43" customWidth="1"/>
    <col min="6667" max="6669" width="8.140625" style="43" customWidth="1"/>
    <col min="6670" max="6670" width="9.140625" style="43" customWidth="1"/>
    <col min="6671" max="6671" width="8.140625" style="43" customWidth="1"/>
    <col min="6672" max="6672" width="9.5703125" style="43" customWidth="1"/>
    <col min="6673" max="6673" width="9.140625" style="43" customWidth="1"/>
    <col min="6674" max="6674" width="8.140625" style="43" customWidth="1"/>
    <col min="6675" max="6675" width="9.7109375" style="43" customWidth="1"/>
    <col min="6676" max="6676" width="9.28515625" style="43" customWidth="1"/>
    <col min="6677" max="6677" width="10.7109375" style="43" customWidth="1"/>
    <col min="6678" max="6678" width="8.85546875" style="43" customWidth="1"/>
    <col min="6679" max="6680" width="8.140625" style="43" customWidth="1"/>
    <col min="6681" max="6681" width="10.140625" style="43" customWidth="1"/>
    <col min="6682" max="6913" width="8.140625" style="43"/>
    <col min="6914" max="6914" width="6" style="43" customWidth="1"/>
    <col min="6915" max="6915" width="14.28515625" style="43" customWidth="1"/>
    <col min="6916" max="6921" width="8.140625" style="43" customWidth="1"/>
    <col min="6922" max="6922" width="9.140625" style="43" customWidth="1"/>
    <col min="6923" max="6925" width="8.140625" style="43" customWidth="1"/>
    <col min="6926" max="6926" width="9.140625" style="43" customWidth="1"/>
    <col min="6927" max="6927" width="8.140625" style="43" customWidth="1"/>
    <col min="6928" max="6928" width="9.5703125" style="43" customWidth="1"/>
    <col min="6929" max="6929" width="9.140625" style="43" customWidth="1"/>
    <col min="6930" max="6930" width="8.140625" style="43" customWidth="1"/>
    <col min="6931" max="6931" width="9.7109375" style="43" customWidth="1"/>
    <col min="6932" max="6932" width="9.28515625" style="43" customWidth="1"/>
    <col min="6933" max="6933" width="10.7109375" style="43" customWidth="1"/>
    <col min="6934" max="6934" width="8.85546875" style="43" customWidth="1"/>
    <col min="6935" max="6936" width="8.140625" style="43" customWidth="1"/>
    <col min="6937" max="6937" width="10.140625" style="43" customWidth="1"/>
    <col min="6938" max="7169" width="8.140625" style="43"/>
    <col min="7170" max="7170" width="6" style="43" customWidth="1"/>
    <col min="7171" max="7171" width="14.28515625" style="43" customWidth="1"/>
    <col min="7172" max="7177" width="8.140625" style="43" customWidth="1"/>
    <col min="7178" max="7178" width="9.140625" style="43" customWidth="1"/>
    <col min="7179" max="7181" width="8.140625" style="43" customWidth="1"/>
    <col min="7182" max="7182" width="9.140625" style="43" customWidth="1"/>
    <col min="7183" max="7183" width="8.140625" style="43" customWidth="1"/>
    <col min="7184" max="7184" width="9.5703125" style="43" customWidth="1"/>
    <col min="7185" max="7185" width="9.140625" style="43" customWidth="1"/>
    <col min="7186" max="7186" width="8.140625" style="43" customWidth="1"/>
    <col min="7187" max="7187" width="9.7109375" style="43" customWidth="1"/>
    <col min="7188" max="7188" width="9.28515625" style="43" customWidth="1"/>
    <col min="7189" max="7189" width="10.7109375" style="43" customWidth="1"/>
    <col min="7190" max="7190" width="8.85546875" style="43" customWidth="1"/>
    <col min="7191" max="7192" width="8.140625" style="43" customWidth="1"/>
    <col min="7193" max="7193" width="10.140625" style="43" customWidth="1"/>
    <col min="7194" max="7425" width="8.140625" style="43"/>
    <col min="7426" max="7426" width="6" style="43" customWidth="1"/>
    <col min="7427" max="7427" width="14.28515625" style="43" customWidth="1"/>
    <col min="7428" max="7433" width="8.140625" style="43" customWidth="1"/>
    <col min="7434" max="7434" width="9.140625" style="43" customWidth="1"/>
    <col min="7435" max="7437" width="8.140625" style="43" customWidth="1"/>
    <col min="7438" max="7438" width="9.140625" style="43" customWidth="1"/>
    <col min="7439" max="7439" width="8.140625" style="43" customWidth="1"/>
    <col min="7440" max="7440" width="9.5703125" style="43" customWidth="1"/>
    <col min="7441" max="7441" width="9.140625" style="43" customWidth="1"/>
    <col min="7442" max="7442" width="8.140625" style="43" customWidth="1"/>
    <col min="7443" max="7443" width="9.7109375" style="43" customWidth="1"/>
    <col min="7444" max="7444" width="9.28515625" style="43" customWidth="1"/>
    <col min="7445" max="7445" width="10.7109375" style="43" customWidth="1"/>
    <col min="7446" max="7446" width="8.85546875" style="43" customWidth="1"/>
    <col min="7447" max="7448" width="8.140625" style="43" customWidth="1"/>
    <col min="7449" max="7449" width="10.140625" style="43" customWidth="1"/>
    <col min="7450" max="7681" width="8.140625" style="43"/>
    <col min="7682" max="7682" width="6" style="43" customWidth="1"/>
    <col min="7683" max="7683" width="14.28515625" style="43" customWidth="1"/>
    <col min="7684" max="7689" width="8.140625" style="43" customWidth="1"/>
    <col min="7690" max="7690" width="9.140625" style="43" customWidth="1"/>
    <col min="7691" max="7693" width="8.140625" style="43" customWidth="1"/>
    <col min="7694" max="7694" width="9.140625" style="43" customWidth="1"/>
    <col min="7695" max="7695" width="8.140625" style="43" customWidth="1"/>
    <col min="7696" max="7696" width="9.5703125" style="43" customWidth="1"/>
    <col min="7697" max="7697" width="9.140625" style="43" customWidth="1"/>
    <col min="7698" max="7698" width="8.140625" style="43" customWidth="1"/>
    <col min="7699" max="7699" width="9.7109375" style="43" customWidth="1"/>
    <col min="7700" max="7700" width="9.28515625" style="43" customWidth="1"/>
    <col min="7701" max="7701" width="10.7109375" style="43" customWidth="1"/>
    <col min="7702" max="7702" width="8.85546875" style="43" customWidth="1"/>
    <col min="7703" max="7704" width="8.140625" style="43" customWidth="1"/>
    <col min="7705" max="7705" width="10.140625" style="43" customWidth="1"/>
    <col min="7706" max="7937" width="8.140625" style="43"/>
    <col min="7938" max="7938" width="6" style="43" customWidth="1"/>
    <col min="7939" max="7939" width="14.28515625" style="43" customWidth="1"/>
    <col min="7940" max="7945" width="8.140625" style="43" customWidth="1"/>
    <col min="7946" max="7946" width="9.140625" style="43" customWidth="1"/>
    <col min="7947" max="7949" width="8.140625" style="43" customWidth="1"/>
    <col min="7950" max="7950" width="9.140625" style="43" customWidth="1"/>
    <col min="7951" max="7951" width="8.140625" style="43" customWidth="1"/>
    <col min="7952" max="7952" width="9.5703125" style="43" customWidth="1"/>
    <col min="7953" max="7953" width="9.140625" style="43" customWidth="1"/>
    <col min="7954" max="7954" width="8.140625" style="43" customWidth="1"/>
    <col min="7955" max="7955" width="9.7109375" style="43" customWidth="1"/>
    <col min="7956" max="7956" width="9.28515625" style="43" customWidth="1"/>
    <col min="7957" max="7957" width="10.7109375" style="43" customWidth="1"/>
    <col min="7958" max="7958" width="8.85546875" style="43" customWidth="1"/>
    <col min="7959" max="7960" width="8.140625" style="43" customWidth="1"/>
    <col min="7961" max="7961" width="10.140625" style="43" customWidth="1"/>
    <col min="7962" max="8193" width="8.140625" style="43"/>
    <col min="8194" max="8194" width="6" style="43" customWidth="1"/>
    <col min="8195" max="8195" width="14.28515625" style="43" customWidth="1"/>
    <col min="8196" max="8201" width="8.140625" style="43" customWidth="1"/>
    <col min="8202" max="8202" width="9.140625" style="43" customWidth="1"/>
    <col min="8203" max="8205" width="8.140625" style="43" customWidth="1"/>
    <col min="8206" max="8206" width="9.140625" style="43" customWidth="1"/>
    <col min="8207" max="8207" width="8.140625" style="43" customWidth="1"/>
    <col min="8208" max="8208" width="9.5703125" style="43" customWidth="1"/>
    <col min="8209" max="8209" width="9.140625" style="43" customWidth="1"/>
    <col min="8210" max="8210" width="8.140625" style="43" customWidth="1"/>
    <col min="8211" max="8211" width="9.7109375" style="43" customWidth="1"/>
    <col min="8212" max="8212" width="9.28515625" style="43" customWidth="1"/>
    <col min="8213" max="8213" width="10.7109375" style="43" customWidth="1"/>
    <col min="8214" max="8214" width="8.85546875" style="43" customWidth="1"/>
    <col min="8215" max="8216" width="8.140625" style="43" customWidth="1"/>
    <col min="8217" max="8217" width="10.140625" style="43" customWidth="1"/>
    <col min="8218" max="8449" width="8.140625" style="43"/>
    <col min="8450" max="8450" width="6" style="43" customWidth="1"/>
    <col min="8451" max="8451" width="14.28515625" style="43" customWidth="1"/>
    <col min="8452" max="8457" width="8.140625" style="43" customWidth="1"/>
    <col min="8458" max="8458" width="9.140625" style="43" customWidth="1"/>
    <col min="8459" max="8461" width="8.140625" style="43" customWidth="1"/>
    <col min="8462" max="8462" width="9.140625" style="43" customWidth="1"/>
    <col min="8463" max="8463" width="8.140625" style="43" customWidth="1"/>
    <col min="8464" max="8464" width="9.5703125" style="43" customWidth="1"/>
    <col min="8465" max="8465" width="9.140625" style="43" customWidth="1"/>
    <col min="8466" max="8466" width="8.140625" style="43" customWidth="1"/>
    <col min="8467" max="8467" width="9.7109375" style="43" customWidth="1"/>
    <col min="8468" max="8468" width="9.28515625" style="43" customWidth="1"/>
    <col min="8469" max="8469" width="10.7109375" style="43" customWidth="1"/>
    <col min="8470" max="8470" width="8.85546875" style="43" customWidth="1"/>
    <col min="8471" max="8472" width="8.140625" style="43" customWidth="1"/>
    <col min="8473" max="8473" width="10.140625" style="43" customWidth="1"/>
    <col min="8474" max="8705" width="8.140625" style="43"/>
    <col min="8706" max="8706" width="6" style="43" customWidth="1"/>
    <col min="8707" max="8707" width="14.28515625" style="43" customWidth="1"/>
    <col min="8708" max="8713" width="8.140625" style="43" customWidth="1"/>
    <col min="8714" max="8714" width="9.140625" style="43" customWidth="1"/>
    <col min="8715" max="8717" width="8.140625" style="43" customWidth="1"/>
    <col min="8718" max="8718" width="9.140625" style="43" customWidth="1"/>
    <col min="8719" max="8719" width="8.140625" style="43" customWidth="1"/>
    <col min="8720" max="8720" width="9.5703125" style="43" customWidth="1"/>
    <col min="8721" max="8721" width="9.140625" style="43" customWidth="1"/>
    <col min="8722" max="8722" width="8.140625" style="43" customWidth="1"/>
    <col min="8723" max="8723" width="9.7109375" style="43" customWidth="1"/>
    <col min="8724" max="8724" width="9.28515625" style="43" customWidth="1"/>
    <col min="8725" max="8725" width="10.7109375" style="43" customWidth="1"/>
    <col min="8726" max="8726" width="8.85546875" style="43" customWidth="1"/>
    <col min="8727" max="8728" width="8.140625" style="43" customWidth="1"/>
    <col min="8729" max="8729" width="10.140625" style="43" customWidth="1"/>
    <col min="8730" max="8961" width="8.140625" style="43"/>
    <col min="8962" max="8962" width="6" style="43" customWidth="1"/>
    <col min="8963" max="8963" width="14.28515625" style="43" customWidth="1"/>
    <col min="8964" max="8969" width="8.140625" style="43" customWidth="1"/>
    <col min="8970" max="8970" width="9.140625" style="43" customWidth="1"/>
    <col min="8971" max="8973" width="8.140625" style="43" customWidth="1"/>
    <col min="8974" max="8974" width="9.140625" style="43" customWidth="1"/>
    <col min="8975" max="8975" width="8.140625" style="43" customWidth="1"/>
    <col min="8976" max="8976" width="9.5703125" style="43" customWidth="1"/>
    <col min="8977" max="8977" width="9.140625" style="43" customWidth="1"/>
    <col min="8978" max="8978" width="8.140625" style="43" customWidth="1"/>
    <col min="8979" max="8979" width="9.7109375" style="43" customWidth="1"/>
    <col min="8980" max="8980" width="9.28515625" style="43" customWidth="1"/>
    <col min="8981" max="8981" width="10.7109375" style="43" customWidth="1"/>
    <col min="8982" max="8982" width="8.85546875" style="43" customWidth="1"/>
    <col min="8983" max="8984" width="8.140625" style="43" customWidth="1"/>
    <col min="8985" max="8985" width="10.140625" style="43" customWidth="1"/>
    <col min="8986" max="9217" width="8.140625" style="43"/>
    <col min="9218" max="9218" width="6" style="43" customWidth="1"/>
    <col min="9219" max="9219" width="14.28515625" style="43" customWidth="1"/>
    <col min="9220" max="9225" width="8.140625" style="43" customWidth="1"/>
    <col min="9226" max="9226" width="9.140625" style="43" customWidth="1"/>
    <col min="9227" max="9229" width="8.140625" style="43" customWidth="1"/>
    <col min="9230" max="9230" width="9.140625" style="43" customWidth="1"/>
    <col min="9231" max="9231" width="8.140625" style="43" customWidth="1"/>
    <col min="9232" max="9232" width="9.5703125" style="43" customWidth="1"/>
    <col min="9233" max="9233" width="9.140625" style="43" customWidth="1"/>
    <col min="9234" max="9234" width="8.140625" style="43" customWidth="1"/>
    <col min="9235" max="9235" width="9.7109375" style="43" customWidth="1"/>
    <col min="9236" max="9236" width="9.28515625" style="43" customWidth="1"/>
    <col min="9237" max="9237" width="10.7109375" style="43" customWidth="1"/>
    <col min="9238" max="9238" width="8.85546875" style="43" customWidth="1"/>
    <col min="9239" max="9240" width="8.140625" style="43" customWidth="1"/>
    <col min="9241" max="9241" width="10.140625" style="43" customWidth="1"/>
    <col min="9242" max="9473" width="8.140625" style="43"/>
    <col min="9474" max="9474" width="6" style="43" customWidth="1"/>
    <col min="9475" max="9475" width="14.28515625" style="43" customWidth="1"/>
    <col min="9476" max="9481" width="8.140625" style="43" customWidth="1"/>
    <col min="9482" max="9482" width="9.140625" style="43" customWidth="1"/>
    <col min="9483" max="9485" width="8.140625" style="43" customWidth="1"/>
    <col min="9486" max="9486" width="9.140625" style="43" customWidth="1"/>
    <col min="9487" max="9487" width="8.140625" style="43" customWidth="1"/>
    <col min="9488" max="9488" width="9.5703125" style="43" customWidth="1"/>
    <col min="9489" max="9489" width="9.140625" style="43" customWidth="1"/>
    <col min="9490" max="9490" width="8.140625" style="43" customWidth="1"/>
    <col min="9491" max="9491" width="9.7109375" style="43" customWidth="1"/>
    <col min="9492" max="9492" width="9.28515625" style="43" customWidth="1"/>
    <col min="9493" max="9493" width="10.7109375" style="43" customWidth="1"/>
    <col min="9494" max="9494" width="8.85546875" style="43" customWidth="1"/>
    <col min="9495" max="9496" width="8.140625" style="43" customWidth="1"/>
    <col min="9497" max="9497" width="10.140625" style="43" customWidth="1"/>
    <col min="9498" max="9729" width="8.140625" style="43"/>
    <col min="9730" max="9730" width="6" style="43" customWidth="1"/>
    <col min="9731" max="9731" width="14.28515625" style="43" customWidth="1"/>
    <col min="9732" max="9737" width="8.140625" style="43" customWidth="1"/>
    <col min="9738" max="9738" width="9.140625" style="43" customWidth="1"/>
    <col min="9739" max="9741" width="8.140625" style="43" customWidth="1"/>
    <col min="9742" max="9742" width="9.140625" style="43" customWidth="1"/>
    <col min="9743" max="9743" width="8.140625" style="43" customWidth="1"/>
    <col min="9744" max="9744" width="9.5703125" style="43" customWidth="1"/>
    <col min="9745" max="9745" width="9.140625" style="43" customWidth="1"/>
    <col min="9746" max="9746" width="8.140625" style="43" customWidth="1"/>
    <col min="9747" max="9747" width="9.7109375" style="43" customWidth="1"/>
    <col min="9748" max="9748" width="9.28515625" style="43" customWidth="1"/>
    <col min="9749" max="9749" width="10.7109375" style="43" customWidth="1"/>
    <col min="9750" max="9750" width="8.85546875" style="43" customWidth="1"/>
    <col min="9751" max="9752" width="8.140625" style="43" customWidth="1"/>
    <col min="9753" max="9753" width="10.140625" style="43" customWidth="1"/>
    <col min="9754" max="9985" width="8.140625" style="43"/>
    <col min="9986" max="9986" width="6" style="43" customWidth="1"/>
    <col min="9987" max="9987" width="14.28515625" style="43" customWidth="1"/>
    <col min="9988" max="9993" width="8.140625" style="43" customWidth="1"/>
    <col min="9994" max="9994" width="9.140625" style="43" customWidth="1"/>
    <col min="9995" max="9997" width="8.140625" style="43" customWidth="1"/>
    <col min="9998" max="9998" width="9.140625" style="43" customWidth="1"/>
    <col min="9999" max="9999" width="8.140625" style="43" customWidth="1"/>
    <col min="10000" max="10000" width="9.5703125" style="43" customWidth="1"/>
    <col min="10001" max="10001" width="9.140625" style="43" customWidth="1"/>
    <col min="10002" max="10002" width="8.140625" style="43" customWidth="1"/>
    <col min="10003" max="10003" width="9.7109375" style="43" customWidth="1"/>
    <col min="10004" max="10004" width="9.28515625" style="43" customWidth="1"/>
    <col min="10005" max="10005" width="10.7109375" style="43" customWidth="1"/>
    <col min="10006" max="10006" width="8.85546875" style="43" customWidth="1"/>
    <col min="10007" max="10008" width="8.140625" style="43" customWidth="1"/>
    <col min="10009" max="10009" width="10.140625" style="43" customWidth="1"/>
    <col min="10010" max="10241" width="8.140625" style="43"/>
    <col min="10242" max="10242" width="6" style="43" customWidth="1"/>
    <col min="10243" max="10243" width="14.28515625" style="43" customWidth="1"/>
    <col min="10244" max="10249" width="8.140625" style="43" customWidth="1"/>
    <col min="10250" max="10250" width="9.140625" style="43" customWidth="1"/>
    <col min="10251" max="10253" width="8.140625" style="43" customWidth="1"/>
    <col min="10254" max="10254" width="9.140625" style="43" customWidth="1"/>
    <col min="10255" max="10255" width="8.140625" style="43" customWidth="1"/>
    <col min="10256" max="10256" width="9.5703125" style="43" customWidth="1"/>
    <col min="10257" max="10257" width="9.140625" style="43" customWidth="1"/>
    <col min="10258" max="10258" width="8.140625" style="43" customWidth="1"/>
    <col min="10259" max="10259" width="9.7109375" style="43" customWidth="1"/>
    <col min="10260" max="10260" width="9.28515625" style="43" customWidth="1"/>
    <col min="10261" max="10261" width="10.7109375" style="43" customWidth="1"/>
    <col min="10262" max="10262" width="8.85546875" style="43" customWidth="1"/>
    <col min="10263" max="10264" width="8.140625" style="43" customWidth="1"/>
    <col min="10265" max="10265" width="10.140625" style="43" customWidth="1"/>
    <col min="10266" max="10497" width="8.140625" style="43"/>
    <col min="10498" max="10498" width="6" style="43" customWidth="1"/>
    <col min="10499" max="10499" width="14.28515625" style="43" customWidth="1"/>
    <col min="10500" max="10505" width="8.140625" style="43" customWidth="1"/>
    <col min="10506" max="10506" width="9.140625" style="43" customWidth="1"/>
    <col min="10507" max="10509" width="8.140625" style="43" customWidth="1"/>
    <col min="10510" max="10510" width="9.140625" style="43" customWidth="1"/>
    <col min="10511" max="10511" width="8.140625" style="43" customWidth="1"/>
    <col min="10512" max="10512" width="9.5703125" style="43" customWidth="1"/>
    <col min="10513" max="10513" width="9.140625" style="43" customWidth="1"/>
    <col min="10514" max="10514" width="8.140625" style="43" customWidth="1"/>
    <col min="10515" max="10515" width="9.7109375" style="43" customWidth="1"/>
    <col min="10516" max="10516" width="9.28515625" style="43" customWidth="1"/>
    <col min="10517" max="10517" width="10.7109375" style="43" customWidth="1"/>
    <col min="10518" max="10518" width="8.85546875" style="43" customWidth="1"/>
    <col min="10519" max="10520" width="8.140625" style="43" customWidth="1"/>
    <col min="10521" max="10521" width="10.140625" style="43" customWidth="1"/>
    <col min="10522" max="10753" width="8.140625" style="43"/>
    <col min="10754" max="10754" width="6" style="43" customWidth="1"/>
    <col min="10755" max="10755" width="14.28515625" style="43" customWidth="1"/>
    <col min="10756" max="10761" width="8.140625" style="43" customWidth="1"/>
    <col min="10762" max="10762" width="9.140625" style="43" customWidth="1"/>
    <col min="10763" max="10765" width="8.140625" style="43" customWidth="1"/>
    <col min="10766" max="10766" width="9.140625" style="43" customWidth="1"/>
    <col min="10767" max="10767" width="8.140625" style="43" customWidth="1"/>
    <col min="10768" max="10768" width="9.5703125" style="43" customWidth="1"/>
    <col min="10769" max="10769" width="9.140625" style="43" customWidth="1"/>
    <col min="10770" max="10770" width="8.140625" style="43" customWidth="1"/>
    <col min="10771" max="10771" width="9.7109375" style="43" customWidth="1"/>
    <col min="10772" max="10772" width="9.28515625" style="43" customWidth="1"/>
    <col min="10773" max="10773" width="10.7109375" style="43" customWidth="1"/>
    <col min="10774" max="10774" width="8.85546875" style="43" customWidth="1"/>
    <col min="10775" max="10776" width="8.140625" style="43" customWidth="1"/>
    <col min="10777" max="10777" width="10.140625" style="43" customWidth="1"/>
    <col min="10778" max="11009" width="8.140625" style="43"/>
    <col min="11010" max="11010" width="6" style="43" customWidth="1"/>
    <col min="11011" max="11011" width="14.28515625" style="43" customWidth="1"/>
    <col min="11012" max="11017" width="8.140625" style="43" customWidth="1"/>
    <col min="11018" max="11018" width="9.140625" style="43" customWidth="1"/>
    <col min="11019" max="11021" width="8.140625" style="43" customWidth="1"/>
    <col min="11022" max="11022" width="9.140625" style="43" customWidth="1"/>
    <col min="11023" max="11023" width="8.140625" style="43" customWidth="1"/>
    <col min="11024" max="11024" width="9.5703125" style="43" customWidth="1"/>
    <col min="11025" max="11025" width="9.140625" style="43" customWidth="1"/>
    <col min="11026" max="11026" width="8.140625" style="43" customWidth="1"/>
    <col min="11027" max="11027" width="9.7109375" style="43" customWidth="1"/>
    <col min="11028" max="11028" width="9.28515625" style="43" customWidth="1"/>
    <col min="11029" max="11029" width="10.7109375" style="43" customWidth="1"/>
    <col min="11030" max="11030" width="8.85546875" style="43" customWidth="1"/>
    <col min="11031" max="11032" width="8.140625" style="43" customWidth="1"/>
    <col min="11033" max="11033" width="10.140625" style="43" customWidth="1"/>
    <col min="11034" max="11265" width="8.140625" style="43"/>
    <col min="11266" max="11266" width="6" style="43" customWidth="1"/>
    <col min="11267" max="11267" width="14.28515625" style="43" customWidth="1"/>
    <col min="11268" max="11273" width="8.140625" style="43" customWidth="1"/>
    <col min="11274" max="11274" width="9.140625" style="43" customWidth="1"/>
    <col min="11275" max="11277" width="8.140625" style="43" customWidth="1"/>
    <col min="11278" max="11278" width="9.140625" style="43" customWidth="1"/>
    <col min="11279" max="11279" width="8.140625" style="43" customWidth="1"/>
    <col min="11280" max="11280" width="9.5703125" style="43" customWidth="1"/>
    <col min="11281" max="11281" width="9.140625" style="43" customWidth="1"/>
    <col min="11282" max="11282" width="8.140625" style="43" customWidth="1"/>
    <col min="11283" max="11283" width="9.7109375" style="43" customWidth="1"/>
    <col min="11284" max="11284" width="9.28515625" style="43" customWidth="1"/>
    <col min="11285" max="11285" width="10.7109375" style="43" customWidth="1"/>
    <col min="11286" max="11286" width="8.85546875" style="43" customWidth="1"/>
    <col min="11287" max="11288" width="8.140625" style="43" customWidth="1"/>
    <col min="11289" max="11289" width="10.140625" style="43" customWidth="1"/>
    <col min="11290" max="11521" width="8.140625" style="43"/>
    <col min="11522" max="11522" width="6" style="43" customWidth="1"/>
    <col min="11523" max="11523" width="14.28515625" style="43" customWidth="1"/>
    <col min="11524" max="11529" width="8.140625" style="43" customWidth="1"/>
    <col min="11530" max="11530" width="9.140625" style="43" customWidth="1"/>
    <col min="11531" max="11533" width="8.140625" style="43" customWidth="1"/>
    <col min="11534" max="11534" width="9.140625" style="43" customWidth="1"/>
    <col min="11535" max="11535" width="8.140625" style="43" customWidth="1"/>
    <col min="11536" max="11536" width="9.5703125" style="43" customWidth="1"/>
    <col min="11537" max="11537" width="9.140625" style="43" customWidth="1"/>
    <col min="11538" max="11538" width="8.140625" style="43" customWidth="1"/>
    <col min="11539" max="11539" width="9.7109375" style="43" customWidth="1"/>
    <col min="11540" max="11540" width="9.28515625" style="43" customWidth="1"/>
    <col min="11541" max="11541" width="10.7109375" style="43" customWidth="1"/>
    <col min="11542" max="11542" width="8.85546875" style="43" customWidth="1"/>
    <col min="11543" max="11544" width="8.140625" style="43" customWidth="1"/>
    <col min="11545" max="11545" width="10.140625" style="43" customWidth="1"/>
    <col min="11546" max="11777" width="8.140625" style="43"/>
    <col min="11778" max="11778" width="6" style="43" customWidth="1"/>
    <col min="11779" max="11779" width="14.28515625" style="43" customWidth="1"/>
    <col min="11780" max="11785" width="8.140625" style="43" customWidth="1"/>
    <col min="11786" max="11786" width="9.140625" style="43" customWidth="1"/>
    <col min="11787" max="11789" width="8.140625" style="43" customWidth="1"/>
    <col min="11790" max="11790" width="9.140625" style="43" customWidth="1"/>
    <col min="11791" max="11791" width="8.140625" style="43" customWidth="1"/>
    <col min="11792" max="11792" width="9.5703125" style="43" customWidth="1"/>
    <col min="11793" max="11793" width="9.140625" style="43" customWidth="1"/>
    <col min="11794" max="11794" width="8.140625" style="43" customWidth="1"/>
    <col min="11795" max="11795" width="9.7109375" style="43" customWidth="1"/>
    <col min="11796" max="11796" width="9.28515625" style="43" customWidth="1"/>
    <col min="11797" max="11797" width="10.7109375" style="43" customWidth="1"/>
    <col min="11798" max="11798" width="8.85546875" style="43" customWidth="1"/>
    <col min="11799" max="11800" width="8.140625" style="43" customWidth="1"/>
    <col min="11801" max="11801" width="10.140625" style="43" customWidth="1"/>
    <col min="11802" max="12033" width="8.140625" style="43"/>
    <col min="12034" max="12034" width="6" style="43" customWidth="1"/>
    <col min="12035" max="12035" width="14.28515625" style="43" customWidth="1"/>
    <col min="12036" max="12041" width="8.140625" style="43" customWidth="1"/>
    <col min="12042" max="12042" width="9.140625" style="43" customWidth="1"/>
    <col min="12043" max="12045" width="8.140625" style="43" customWidth="1"/>
    <col min="12046" max="12046" width="9.140625" style="43" customWidth="1"/>
    <col min="12047" max="12047" width="8.140625" style="43" customWidth="1"/>
    <col min="12048" max="12048" width="9.5703125" style="43" customWidth="1"/>
    <col min="12049" max="12049" width="9.140625" style="43" customWidth="1"/>
    <col min="12050" max="12050" width="8.140625" style="43" customWidth="1"/>
    <col min="12051" max="12051" width="9.7109375" style="43" customWidth="1"/>
    <col min="12052" max="12052" width="9.28515625" style="43" customWidth="1"/>
    <col min="12053" max="12053" width="10.7109375" style="43" customWidth="1"/>
    <col min="12054" max="12054" width="8.85546875" style="43" customWidth="1"/>
    <col min="12055" max="12056" width="8.140625" style="43" customWidth="1"/>
    <col min="12057" max="12057" width="10.140625" style="43" customWidth="1"/>
    <col min="12058" max="12289" width="8.140625" style="43"/>
    <col min="12290" max="12290" width="6" style="43" customWidth="1"/>
    <col min="12291" max="12291" width="14.28515625" style="43" customWidth="1"/>
    <col min="12292" max="12297" width="8.140625" style="43" customWidth="1"/>
    <col min="12298" max="12298" width="9.140625" style="43" customWidth="1"/>
    <col min="12299" max="12301" width="8.140625" style="43" customWidth="1"/>
    <col min="12302" max="12302" width="9.140625" style="43" customWidth="1"/>
    <col min="12303" max="12303" width="8.140625" style="43" customWidth="1"/>
    <col min="12304" max="12304" width="9.5703125" style="43" customWidth="1"/>
    <col min="12305" max="12305" width="9.140625" style="43" customWidth="1"/>
    <col min="12306" max="12306" width="8.140625" style="43" customWidth="1"/>
    <col min="12307" max="12307" width="9.7109375" style="43" customWidth="1"/>
    <col min="12308" max="12308" width="9.28515625" style="43" customWidth="1"/>
    <col min="12309" max="12309" width="10.7109375" style="43" customWidth="1"/>
    <col min="12310" max="12310" width="8.85546875" style="43" customWidth="1"/>
    <col min="12311" max="12312" width="8.140625" style="43" customWidth="1"/>
    <col min="12313" max="12313" width="10.140625" style="43" customWidth="1"/>
    <col min="12314" max="12545" width="8.140625" style="43"/>
    <col min="12546" max="12546" width="6" style="43" customWidth="1"/>
    <col min="12547" max="12547" width="14.28515625" style="43" customWidth="1"/>
    <col min="12548" max="12553" width="8.140625" style="43" customWidth="1"/>
    <col min="12554" max="12554" width="9.140625" style="43" customWidth="1"/>
    <col min="12555" max="12557" width="8.140625" style="43" customWidth="1"/>
    <col min="12558" max="12558" width="9.140625" style="43" customWidth="1"/>
    <col min="12559" max="12559" width="8.140625" style="43" customWidth="1"/>
    <col min="12560" max="12560" width="9.5703125" style="43" customWidth="1"/>
    <col min="12561" max="12561" width="9.140625" style="43" customWidth="1"/>
    <col min="12562" max="12562" width="8.140625" style="43" customWidth="1"/>
    <col min="12563" max="12563" width="9.7109375" style="43" customWidth="1"/>
    <col min="12564" max="12564" width="9.28515625" style="43" customWidth="1"/>
    <col min="12565" max="12565" width="10.7109375" style="43" customWidth="1"/>
    <col min="12566" max="12566" width="8.85546875" style="43" customWidth="1"/>
    <col min="12567" max="12568" width="8.140625" style="43" customWidth="1"/>
    <col min="12569" max="12569" width="10.140625" style="43" customWidth="1"/>
    <col min="12570" max="12801" width="8.140625" style="43"/>
    <col min="12802" max="12802" width="6" style="43" customWidth="1"/>
    <col min="12803" max="12803" width="14.28515625" style="43" customWidth="1"/>
    <col min="12804" max="12809" width="8.140625" style="43" customWidth="1"/>
    <col min="12810" max="12810" width="9.140625" style="43" customWidth="1"/>
    <col min="12811" max="12813" width="8.140625" style="43" customWidth="1"/>
    <col min="12814" max="12814" width="9.140625" style="43" customWidth="1"/>
    <col min="12815" max="12815" width="8.140625" style="43" customWidth="1"/>
    <col min="12816" max="12816" width="9.5703125" style="43" customWidth="1"/>
    <col min="12817" max="12817" width="9.140625" style="43" customWidth="1"/>
    <col min="12818" max="12818" width="8.140625" style="43" customWidth="1"/>
    <col min="12819" max="12819" width="9.7109375" style="43" customWidth="1"/>
    <col min="12820" max="12820" width="9.28515625" style="43" customWidth="1"/>
    <col min="12821" max="12821" width="10.7109375" style="43" customWidth="1"/>
    <col min="12822" max="12822" width="8.85546875" style="43" customWidth="1"/>
    <col min="12823" max="12824" width="8.140625" style="43" customWidth="1"/>
    <col min="12825" max="12825" width="10.140625" style="43" customWidth="1"/>
    <col min="12826" max="13057" width="8.140625" style="43"/>
    <col min="13058" max="13058" width="6" style="43" customWidth="1"/>
    <col min="13059" max="13059" width="14.28515625" style="43" customWidth="1"/>
    <col min="13060" max="13065" width="8.140625" style="43" customWidth="1"/>
    <col min="13066" max="13066" width="9.140625" style="43" customWidth="1"/>
    <col min="13067" max="13069" width="8.140625" style="43" customWidth="1"/>
    <col min="13070" max="13070" width="9.140625" style="43" customWidth="1"/>
    <col min="13071" max="13071" width="8.140625" style="43" customWidth="1"/>
    <col min="13072" max="13072" width="9.5703125" style="43" customWidth="1"/>
    <col min="13073" max="13073" width="9.140625" style="43" customWidth="1"/>
    <col min="13074" max="13074" width="8.140625" style="43" customWidth="1"/>
    <col min="13075" max="13075" width="9.7109375" style="43" customWidth="1"/>
    <col min="13076" max="13076" width="9.28515625" style="43" customWidth="1"/>
    <col min="13077" max="13077" width="10.7109375" style="43" customWidth="1"/>
    <col min="13078" max="13078" width="8.85546875" style="43" customWidth="1"/>
    <col min="13079" max="13080" width="8.140625" style="43" customWidth="1"/>
    <col min="13081" max="13081" width="10.140625" style="43" customWidth="1"/>
    <col min="13082" max="13313" width="8.140625" style="43"/>
    <col min="13314" max="13314" width="6" style="43" customWidth="1"/>
    <col min="13315" max="13315" width="14.28515625" style="43" customWidth="1"/>
    <col min="13316" max="13321" width="8.140625" style="43" customWidth="1"/>
    <col min="13322" max="13322" width="9.140625" style="43" customWidth="1"/>
    <col min="13323" max="13325" width="8.140625" style="43" customWidth="1"/>
    <col min="13326" max="13326" width="9.140625" style="43" customWidth="1"/>
    <col min="13327" max="13327" width="8.140625" style="43" customWidth="1"/>
    <col min="13328" max="13328" width="9.5703125" style="43" customWidth="1"/>
    <col min="13329" max="13329" width="9.140625" style="43" customWidth="1"/>
    <col min="13330" max="13330" width="8.140625" style="43" customWidth="1"/>
    <col min="13331" max="13331" width="9.7109375" style="43" customWidth="1"/>
    <col min="13332" max="13332" width="9.28515625" style="43" customWidth="1"/>
    <col min="13333" max="13333" width="10.7109375" style="43" customWidth="1"/>
    <col min="13334" max="13334" width="8.85546875" style="43" customWidth="1"/>
    <col min="13335" max="13336" width="8.140625" style="43" customWidth="1"/>
    <col min="13337" max="13337" width="10.140625" style="43" customWidth="1"/>
    <col min="13338" max="13569" width="8.140625" style="43"/>
    <col min="13570" max="13570" width="6" style="43" customWidth="1"/>
    <col min="13571" max="13571" width="14.28515625" style="43" customWidth="1"/>
    <col min="13572" max="13577" width="8.140625" style="43" customWidth="1"/>
    <col min="13578" max="13578" width="9.140625" style="43" customWidth="1"/>
    <col min="13579" max="13581" width="8.140625" style="43" customWidth="1"/>
    <col min="13582" max="13582" width="9.140625" style="43" customWidth="1"/>
    <col min="13583" max="13583" width="8.140625" style="43" customWidth="1"/>
    <col min="13584" max="13584" width="9.5703125" style="43" customWidth="1"/>
    <col min="13585" max="13585" width="9.140625" style="43" customWidth="1"/>
    <col min="13586" max="13586" width="8.140625" style="43" customWidth="1"/>
    <col min="13587" max="13587" width="9.7109375" style="43" customWidth="1"/>
    <col min="13588" max="13588" width="9.28515625" style="43" customWidth="1"/>
    <col min="13589" max="13589" width="10.7109375" style="43" customWidth="1"/>
    <col min="13590" max="13590" width="8.85546875" style="43" customWidth="1"/>
    <col min="13591" max="13592" width="8.140625" style="43" customWidth="1"/>
    <col min="13593" max="13593" width="10.140625" style="43" customWidth="1"/>
    <col min="13594" max="13825" width="8.140625" style="43"/>
    <col min="13826" max="13826" width="6" style="43" customWidth="1"/>
    <col min="13827" max="13827" width="14.28515625" style="43" customWidth="1"/>
    <col min="13828" max="13833" width="8.140625" style="43" customWidth="1"/>
    <col min="13834" max="13834" width="9.140625" style="43" customWidth="1"/>
    <col min="13835" max="13837" width="8.140625" style="43" customWidth="1"/>
    <col min="13838" max="13838" width="9.140625" style="43" customWidth="1"/>
    <col min="13839" max="13839" width="8.140625" style="43" customWidth="1"/>
    <col min="13840" max="13840" width="9.5703125" style="43" customWidth="1"/>
    <col min="13841" max="13841" width="9.140625" style="43" customWidth="1"/>
    <col min="13842" max="13842" width="8.140625" style="43" customWidth="1"/>
    <col min="13843" max="13843" width="9.7109375" style="43" customWidth="1"/>
    <col min="13844" max="13844" width="9.28515625" style="43" customWidth="1"/>
    <col min="13845" max="13845" width="10.7109375" style="43" customWidth="1"/>
    <col min="13846" max="13846" width="8.85546875" style="43" customWidth="1"/>
    <col min="13847" max="13848" width="8.140625" style="43" customWidth="1"/>
    <col min="13849" max="13849" width="10.140625" style="43" customWidth="1"/>
    <col min="13850" max="14081" width="8.140625" style="43"/>
    <col min="14082" max="14082" width="6" style="43" customWidth="1"/>
    <col min="14083" max="14083" width="14.28515625" style="43" customWidth="1"/>
    <col min="14084" max="14089" width="8.140625" style="43" customWidth="1"/>
    <col min="14090" max="14090" width="9.140625" style="43" customWidth="1"/>
    <col min="14091" max="14093" width="8.140625" style="43" customWidth="1"/>
    <col min="14094" max="14094" width="9.140625" style="43" customWidth="1"/>
    <col min="14095" max="14095" width="8.140625" style="43" customWidth="1"/>
    <col min="14096" max="14096" width="9.5703125" style="43" customWidth="1"/>
    <col min="14097" max="14097" width="9.140625" style="43" customWidth="1"/>
    <col min="14098" max="14098" width="8.140625" style="43" customWidth="1"/>
    <col min="14099" max="14099" width="9.7109375" style="43" customWidth="1"/>
    <col min="14100" max="14100" width="9.28515625" style="43" customWidth="1"/>
    <col min="14101" max="14101" width="10.7109375" style="43" customWidth="1"/>
    <col min="14102" max="14102" width="8.85546875" style="43" customWidth="1"/>
    <col min="14103" max="14104" width="8.140625" style="43" customWidth="1"/>
    <col min="14105" max="14105" width="10.140625" style="43" customWidth="1"/>
    <col min="14106" max="14337" width="8.140625" style="43"/>
    <col min="14338" max="14338" width="6" style="43" customWidth="1"/>
    <col min="14339" max="14339" width="14.28515625" style="43" customWidth="1"/>
    <col min="14340" max="14345" width="8.140625" style="43" customWidth="1"/>
    <col min="14346" max="14346" width="9.140625" style="43" customWidth="1"/>
    <col min="14347" max="14349" width="8.140625" style="43" customWidth="1"/>
    <col min="14350" max="14350" width="9.140625" style="43" customWidth="1"/>
    <col min="14351" max="14351" width="8.140625" style="43" customWidth="1"/>
    <col min="14352" max="14352" width="9.5703125" style="43" customWidth="1"/>
    <col min="14353" max="14353" width="9.140625" style="43" customWidth="1"/>
    <col min="14354" max="14354" width="8.140625" style="43" customWidth="1"/>
    <col min="14355" max="14355" width="9.7109375" style="43" customWidth="1"/>
    <col min="14356" max="14356" width="9.28515625" style="43" customWidth="1"/>
    <col min="14357" max="14357" width="10.7109375" style="43" customWidth="1"/>
    <col min="14358" max="14358" width="8.85546875" style="43" customWidth="1"/>
    <col min="14359" max="14360" width="8.140625" style="43" customWidth="1"/>
    <col min="14361" max="14361" width="10.140625" style="43" customWidth="1"/>
    <col min="14362" max="14593" width="8.140625" style="43"/>
    <col min="14594" max="14594" width="6" style="43" customWidth="1"/>
    <col min="14595" max="14595" width="14.28515625" style="43" customWidth="1"/>
    <col min="14596" max="14601" width="8.140625" style="43" customWidth="1"/>
    <col min="14602" max="14602" width="9.140625" style="43" customWidth="1"/>
    <col min="14603" max="14605" width="8.140625" style="43" customWidth="1"/>
    <col min="14606" max="14606" width="9.140625" style="43" customWidth="1"/>
    <col min="14607" max="14607" width="8.140625" style="43" customWidth="1"/>
    <col min="14608" max="14608" width="9.5703125" style="43" customWidth="1"/>
    <col min="14609" max="14609" width="9.140625" style="43" customWidth="1"/>
    <col min="14610" max="14610" width="8.140625" style="43" customWidth="1"/>
    <col min="14611" max="14611" width="9.7109375" style="43" customWidth="1"/>
    <col min="14612" max="14612" width="9.28515625" style="43" customWidth="1"/>
    <col min="14613" max="14613" width="10.7109375" style="43" customWidth="1"/>
    <col min="14614" max="14614" width="8.85546875" style="43" customWidth="1"/>
    <col min="14615" max="14616" width="8.140625" style="43" customWidth="1"/>
    <col min="14617" max="14617" width="10.140625" style="43" customWidth="1"/>
    <col min="14618" max="14849" width="8.140625" style="43"/>
    <col min="14850" max="14850" width="6" style="43" customWidth="1"/>
    <col min="14851" max="14851" width="14.28515625" style="43" customWidth="1"/>
    <col min="14852" max="14857" width="8.140625" style="43" customWidth="1"/>
    <col min="14858" max="14858" width="9.140625" style="43" customWidth="1"/>
    <col min="14859" max="14861" width="8.140625" style="43" customWidth="1"/>
    <col min="14862" max="14862" width="9.140625" style="43" customWidth="1"/>
    <col min="14863" max="14863" width="8.140625" style="43" customWidth="1"/>
    <col min="14864" max="14864" width="9.5703125" style="43" customWidth="1"/>
    <col min="14865" max="14865" width="9.140625" style="43" customWidth="1"/>
    <col min="14866" max="14866" width="8.140625" style="43" customWidth="1"/>
    <col min="14867" max="14867" width="9.7109375" style="43" customWidth="1"/>
    <col min="14868" max="14868" width="9.28515625" style="43" customWidth="1"/>
    <col min="14869" max="14869" width="10.7109375" style="43" customWidth="1"/>
    <col min="14870" max="14870" width="8.85546875" style="43" customWidth="1"/>
    <col min="14871" max="14872" width="8.140625" style="43" customWidth="1"/>
    <col min="14873" max="14873" width="10.140625" style="43" customWidth="1"/>
    <col min="14874" max="15105" width="8.140625" style="43"/>
    <col min="15106" max="15106" width="6" style="43" customWidth="1"/>
    <col min="15107" max="15107" width="14.28515625" style="43" customWidth="1"/>
    <col min="15108" max="15113" width="8.140625" style="43" customWidth="1"/>
    <col min="15114" max="15114" width="9.140625" style="43" customWidth="1"/>
    <col min="15115" max="15117" width="8.140625" style="43" customWidth="1"/>
    <col min="15118" max="15118" width="9.140625" style="43" customWidth="1"/>
    <col min="15119" max="15119" width="8.140625" style="43" customWidth="1"/>
    <col min="15120" max="15120" width="9.5703125" style="43" customWidth="1"/>
    <col min="15121" max="15121" width="9.140625" style="43" customWidth="1"/>
    <col min="15122" max="15122" width="8.140625" style="43" customWidth="1"/>
    <col min="15123" max="15123" width="9.7109375" style="43" customWidth="1"/>
    <col min="15124" max="15124" width="9.28515625" style="43" customWidth="1"/>
    <col min="15125" max="15125" width="10.7109375" style="43" customWidth="1"/>
    <col min="15126" max="15126" width="8.85546875" style="43" customWidth="1"/>
    <col min="15127" max="15128" width="8.140625" style="43" customWidth="1"/>
    <col min="15129" max="15129" width="10.140625" style="43" customWidth="1"/>
    <col min="15130" max="15361" width="8.140625" style="43"/>
    <col min="15362" max="15362" width="6" style="43" customWidth="1"/>
    <col min="15363" max="15363" width="14.28515625" style="43" customWidth="1"/>
    <col min="15364" max="15369" width="8.140625" style="43" customWidth="1"/>
    <col min="15370" max="15370" width="9.140625" style="43" customWidth="1"/>
    <col min="15371" max="15373" width="8.140625" style="43" customWidth="1"/>
    <col min="15374" max="15374" width="9.140625" style="43" customWidth="1"/>
    <col min="15375" max="15375" width="8.140625" style="43" customWidth="1"/>
    <col min="15376" max="15376" width="9.5703125" style="43" customWidth="1"/>
    <col min="15377" max="15377" width="9.140625" style="43" customWidth="1"/>
    <col min="15378" max="15378" width="8.140625" style="43" customWidth="1"/>
    <col min="15379" max="15379" width="9.7109375" style="43" customWidth="1"/>
    <col min="15380" max="15380" width="9.28515625" style="43" customWidth="1"/>
    <col min="15381" max="15381" width="10.7109375" style="43" customWidth="1"/>
    <col min="15382" max="15382" width="8.85546875" style="43" customWidth="1"/>
    <col min="15383" max="15384" width="8.140625" style="43" customWidth="1"/>
    <col min="15385" max="15385" width="10.140625" style="43" customWidth="1"/>
    <col min="15386" max="15617" width="8.140625" style="43"/>
    <col min="15618" max="15618" width="6" style="43" customWidth="1"/>
    <col min="15619" max="15619" width="14.28515625" style="43" customWidth="1"/>
    <col min="15620" max="15625" width="8.140625" style="43" customWidth="1"/>
    <col min="15626" max="15626" width="9.140625" style="43" customWidth="1"/>
    <col min="15627" max="15629" width="8.140625" style="43" customWidth="1"/>
    <col min="15630" max="15630" width="9.140625" style="43" customWidth="1"/>
    <col min="15631" max="15631" width="8.140625" style="43" customWidth="1"/>
    <col min="15632" max="15632" width="9.5703125" style="43" customWidth="1"/>
    <col min="15633" max="15633" width="9.140625" style="43" customWidth="1"/>
    <col min="15634" max="15634" width="8.140625" style="43" customWidth="1"/>
    <col min="15635" max="15635" width="9.7109375" style="43" customWidth="1"/>
    <col min="15636" max="15636" width="9.28515625" style="43" customWidth="1"/>
    <col min="15637" max="15637" width="10.7109375" style="43" customWidth="1"/>
    <col min="15638" max="15638" width="8.85546875" style="43" customWidth="1"/>
    <col min="15639" max="15640" width="8.140625" style="43" customWidth="1"/>
    <col min="15641" max="15641" width="10.140625" style="43" customWidth="1"/>
    <col min="15642" max="15873" width="8.140625" style="43"/>
    <col min="15874" max="15874" width="6" style="43" customWidth="1"/>
    <col min="15875" max="15875" width="14.28515625" style="43" customWidth="1"/>
    <col min="15876" max="15881" width="8.140625" style="43" customWidth="1"/>
    <col min="15882" max="15882" width="9.140625" style="43" customWidth="1"/>
    <col min="15883" max="15885" width="8.140625" style="43" customWidth="1"/>
    <col min="15886" max="15886" width="9.140625" style="43" customWidth="1"/>
    <col min="15887" max="15887" width="8.140625" style="43" customWidth="1"/>
    <col min="15888" max="15888" width="9.5703125" style="43" customWidth="1"/>
    <col min="15889" max="15889" width="9.140625" style="43" customWidth="1"/>
    <col min="15890" max="15890" width="8.140625" style="43" customWidth="1"/>
    <col min="15891" max="15891" width="9.7109375" style="43" customWidth="1"/>
    <col min="15892" max="15892" width="9.28515625" style="43" customWidth="1"/>
    <col min="15893" max="15893" width="10.7109375" style="43" customWidth="1"/>
    <col min="15894" max="15894" width="8.85546875" style="43" customWidth="1"/>
    <col min="15895" max="15896" width="8.140625" style="43" customWidth="1"/>
    <col min="15897" max="15897" width="10.140625" style="43" customWidth="1"/>
    <col min="15898" max="16129" width="8.140625" style="43"/>
    <col min="16130" max="16130" width="6" style="43" customWidth="1"/>
    <col min="16131" max="16131" width="14.28515625" style="43" customWidth="1"/>
    <col min="16132" max="16137" width="8.140625" style="43" customWidth="1"/>
    <col min="16138" max="16138" width="9.140625" style="43" customWidth="1"/>
    <col min="16139" max="16141" width="8.140625" style="43" customWidth="1"/>
    <col min="16142" max="16142" width="9.140625" style="43" customWidth="1"/>
    <col min="16143" max="16143" width="8.140625" style="43" customWidth="1"/>
    <col min="16144" max="16144" width="9.5703125" style="43" customWidth="1"/>
    <col min="16145" max="16145" width="9.140625" style="43" customWidth="1"/>
    <col min="16146" max="16146" width="8.140625" style="43" customWidth="1"/>
    <col min="16147" max="16147" width="9.7109375" style="43" customWidth="1"/>
    <col min="16148" max="16148" width="9.28515625" style="43" customWidth="1"/>
    <col min="16149" max="16149" width="10.7109375" style="43" customWidth="1"/>
    <col min="16150" max="16150" width="8.85546875" style="43" customWidth="1"/>
    <col min="16151" max="16152" width="8.140625" style="43" customWidth="1"/>
    <col min="16153" max="16153" width="10.140625" style="43" customWidth="1"/>
    <col min="16154" max="16384" width="8.140625" style="43"/>
  </cols>
  <sheetData>
    <row r="1" spans="1:26" s="9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9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95" customFormat="1" ht="24" customHeight="1">
      <c r="A3" s="174" t="s">
        <v>32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21" customHeight="1" thickBot="1">
      <c r="A4" s="187" t="s">
        <v>27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spans="1:26" s="40" customFormat="1" ht="23.25" customHeight="1">
      <c r="A5" s="183" t="s">
        <v>10</v>
      </c>
      <c r="B5" s="185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40" customFormat="1" ht="35.25" customHeight="1">
      <c r="A6" s="184"/>
      <c r="B6" s="186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40" customFormat="1" ht="42.75" customHeight="1">
      <c r="A7" s="64">
        <v>1</v>
      </c>
      <c r="B7" s="6" t="s">
        <v>17</v>
      </c>
      <c r="C7" s="52">
        <f>HLOOKUP(C6,[1]RCH!C4:W7,4,0)</f>
        <v>5.6787000000000001</v>
      </c>
      <c r="D7" s="52">
        <f>HLOOKUP(D6,[1]RCH!D4:X7,4,0)</f>
        <v>7.35</v>
      </c>
      <c r="E7" s="52">
        <f>HLOOKUP(E6,[1]RCH!E4:X7,4,0)</f>
        <v>4.24</v>
      </c>
      <c r="F7" s="52">
        <f>HLOOKUP(F6,[1]RCH!F4:X7,4,0)</f>
        <v>4.4800000000000004</v>
      </c>
      <c r="G7" s="52">
        <f>HLOOKUP(G6,[1]RCH!G4:X7,4,0)</f>
        <v>6.7369000000000003</v>
      </c>
      <c r="H7" s="52">
        <f>HLOOKUP(H6,[1]RCH!H4:Y7,4,0)</f>
        <v>7.5</v>
      </c>
      <c r="I7" s="52">
        <f>HLOOKUP(I6,[1]RCH!I4:Z7,4,0)</f>
        <v>11.17</v>
      </c>
      <c r="J7" s="52">
        <f>HLOOKUP(J6,[1]RCH!J4:AA7,4,0)</f>
        <v>12.08</v>
      </c>
      <c r="K7" s="52">
        <f>HLOOKUP(K6,[1]RCH!K4:AB7,4,0)</f>
        <v>11.29</v>
      </c>
      <c r="L7" s="52">
        <f>HLOOKUP(L6,[1]RCH!L4:AC7,4,0)</f>
        <v>9.4600000000000009</v>
      </c>
      <c r="M7" s="52">
        <f>HLOOKUP(M6,[1]RCH!M4:AD7,4,0)</f>
        <v>9.4600000000000009</v>
      </c>
      <c r="N7" s="52">
        <f>HLOOKUP(N6,[1]RCH!N4:AE7,4,0)</f>
        <v>13.57</v>
      </c>
      <c r="O7" s="52">
        <f>HLOOKUP(O6,[1]RCH!O4:AF7,4,0)</f>
        <v>12.92</v>
      </c>
      <c r="P7" s="52">
        <f>HLOOKUP(P6,[1]RCH!P4:AG7,4,0)</f>
        <v>12.92</v>
      </c>
      <c r="Q7" s="52">
        <f>HLOOKUP(Q6,[1]RCH!Q4:AH7,4,0)</f>
        <v>13.57</v>
      </c>
      <c r="R7" s="52">
        <f>HLOOKUP(R6,[1]RCH!R4:AI7,4,0)</f>
        <v>12.14</v>
      </c>
      <c r="S7" s="52">
        <f>HLOOKUP(S6,[1]RCH!S4:AJ7,4,0)</f>
        <v>19.73</v>
      </c>
      <c r="T7" s="52">
        <f>HLOOKUP(T6,[1]RCH!T4:AK7,4,0)</f>
        <v>15.67</v>
      </c>
      <c r="U7" s="52">
        <f>HLOOKUP(U6,[1]RCH!U4:AL7,4,0)</f>
        <v>12.93</v>
      </c>
      <c r="V7" s="52">
        <f>HLOOKUP(V6,[1]RCH!V4:AM7,4,0)</f>
        <v>12.89</v>
      </c>
      <c r="W7" s="52">
        <f>HLOOKUP(W6,[1]RCH!W4:AN7,4,0)</f>
        <v>12.36</v>
      </c>
      <c r="X7" s="52">
        <f>SUM(C7+F7+I7+L7+O7+R7+U7)</f>
        <v>68.778700000000001</v>
      </c>
      <c r="Y7" s="52">
        <f>SUM(D7+G7+J7+M7+P7+S7+V7)</f>
        <v>81.166899999999998</v>
      </c>
      <c r="Z7" s="65">
        <f>SUM(E7+H7+K7+N7+Q7+T7+W7)</f>
        <v>78.2</v>
      </c>
    </row>
    <row r="8" spans="1:26" s="40" customFormat="1" ht="42.75" customHeight="1" thickBot="1">
      <c r="A8" s="64">
        <v>2</v>
      </c>
      <c r="B8" s="7" t="s">
        <v>18</v>
      </c>
      <c r="C8" s="52">
        <f>HLOOKUP(C6,[1]Additionalities!C4:W7,4,0)</f>
        <v>0</v>
      </c>
      <c r="D8" s="52">
        <f>HLOOKUP(D6,[1]Additionalities!D4:X7,4,0)</f>
        <v>10.053000000000001</v>
      </c>
      <c r="E8" s="52">
        <f>HLOOKUP(E6,[1]Additionalities!E4:Y7,4,0)</f>
        <v>1.68</v>
      </c>
      <c r="F8" s="52">
        <f>HLOOKUP(F6,[1]Additionalities!F4:Z7,4,0)</f>
        <v>11.54</v>
      </c>
      <c r="G8" s="52">
        <f>HLOOKUP(G6,[1]Additionalities!G4:AA7,4,0)</f>
        <v>31.069802500000002</v>
      </c>
      <c r="H8" s="52">
        <f>HLOOKUP(H6,[1]Additionalities!H4:AB7,4,0)</f>
        <v>8.33</v>
      </c>
      <c r="I8" s="52">
        <f>HLOOKUP(I6,[1]Additionalities!I4:AC7,4,0)</f>
        <v>13.23</v>
      </c>
      <c r="J8" s="52">
        <f>HLOOKUP(J6,[1]Additionalities!J4:AD7,4,0)</f>
        <v>13.24</v>
      </c>
      <c r="K8" s="52">
        <f>HLOOKUP(K6,[1]Additionalities!K4:AE7,4,0)</f>
        <v>18.98</v>
      </c>
      <c r="L8" s="52">
        <f>HLOOKUP(L6,[1]Additionalities!L4:AF7,4,0)</f>
        <v>9.52</v>
      </c>
      <c r="M8" s="52">
        <f>HLOOKUP(M6,[1]Additionalities!M4:AG7,4,0)</f>
        <v>7.14</v>
      </c>
      <c r="N8" s="52">
        <f>HLOOKUP(N6,[1]Additionalities!N4:AH7,4,0)</f>
        <v>21.34</v>
      </c>
      <c r="O8" s="52">
        <f>HLOOKUP(O6,[1]Additionalities!O4:AI7,4,0)</f>
        <v>14.94</v>
      </c>
      <c r="P8" s="52">
        <f>HLOOKUP(P6,[1]Additionalities!P4:AJ7,4,0)</f>
        <v>14.940000000000001</v>
      </c>
      <c r="Q8" s="52">
        <f>HLOOKUP(Q6,[1]Additionalities!Q4:AK7,4,0)</f>
        <v>25.62</v>
      </c>
      <c r="R8" s="52">
        <f>HLOOKUP(R6,[1]Additionalities!R4:AL7,4,0)</f>
        <v>30.240000000000002</v>
      </c>
      <c r="S8" s="52">
        <f>HLOOKUP(S6,[1]Additionalities!S4:AM7,4,0)</f>
        <v>30.240000000000002</v>
      </c>
      <c r="T8" s="52">
        <f>HLOOKUP(T6,[1]Additionalities!T4:AN7,4,0)</f>
        <v>37.409999999999997</v>
      </c>
      <c r="U8" s="52">
        <f>HLOOKUP(U6,[1]Additionalities!U4:AO7,4,0)</f>
        <v>15.26</v>
      </c>
      <c r="V8" s="52">
        <f>HLOOKUP(V6,[1]Additionalities!V4:AP7,4,0)</f>
        <v>15.26</v>
      </c>
      <c r="W8" s="52">
        <f>HLOOKUP(W6,[1]Additionalities!W4:AQ7,4,0)</f>
        <v>20.267199999999999</v>
      </c>
      <c r="X8" s="52">
        <f t="shared" ref="X8" si="0">SUM(C8+F8+I8+L8+O8+R8+U8)</f>
        <v>94.73</v>
      </c>
      <c r="Y8" s="52">
        <f t="shared" ref="Y8" si="1">SUM(D8+G8+J8+M8+P8+S8+V8)</f>
        <v>121.94280250000001</v>
      </c>
      <c r="Z8" s="65">
        <f t="shared" ref="Z8" si="2">SUM(E8+H8+K8+N8+Q8+T8+W8)</f>
        <v>133.62719999999999</v>
      </c>
    </row>
    <row r="9" spans="1:26" s="139" customFormat="1" ht="25.5" customHeight="1">
      <c r="A9" s="156" t="s">
        <v>29</v>
      </c>
      <c r="B9" s="156"/>
      <c r="C9" s="156"/>
      <c r="D9" s="156"/>
      <c r="E9" s="156"/>
      <c r="F9" s="156"/>
      <c r="G9" s="156"/>
      <c r="H9" s="156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5.5" customHeight="1">
      <c r="B10" s="155" t="e">
        <f>AP!B10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AP!B11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AP!B12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4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60" orientation="landscape" r:id="rId1"/>
    </customSheetView>
  </customSheetViews>
  <mergeCells count="14">
    <mergeCell ref="X5:Z5"/>
    <mergeCell ref="A1:Z1"/>
    <mergeCell ref="A2:Z2"/>
    <mergeCell ref="A3:Z3"/>
    <mergeCell ref="A5:A6"/>
    <mergeCell ref="B5:B6"/>
    <mergeCell ref="C5:E5"/>
    <mergeCell ref="F5:H5"/>
    <mergeCell ref="I5:K5"/>
    <mergeCell ref="L5:N5"/>
    <mergeCell ref="U5:W5"/>
    <mergeCell ref="A4:Z4"/>
    <mergeCell ref="O5:Q5"/>
    <mergeCell ref="R5:T5"/>
  </mergeCells>
  <pageMargins left="0.11811023622047245" right="0.11811023622047245" top="0.55118110236220474" bottom="0.35433070866141736" header="0.31496062992125984" footer="0.31496062992125984"/>
  <pageSetup paperSize="9" scale="6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F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6.5703125" style="1" customWidth="1"/>
    <col min="2" max="2" width="16.140625" style="1" customWidth="1"/>
    <col min="3" max="3" width="10.28515625" style="1" customWidth="1"/>
    <col min="4" max="5" width="9.140625" style="1"/>
    <col min="6" max="6" width="10.42578125" style="1" customWidth="1"/>
    <col min="7" max="8" width="9.140625" style="1"/>
    <col min="9" max="9" width="11.140625" style="1" customWidth="1"/>
    <col min="10" max="11" width="9.140625" style="1"/>
    <col min="12" max="12" width="10.5703125" style="1" customWidth="1"/>
    <col min="13" max="14" width="9.140625" style="1"/>
    <col min="15" max="15" width="10.7109375" style="1" customWidth="1"/>
    <col min="16" max="17" width="9.140625" style="1" customWidth="1"/>
    <col min="18" max="18" width="10.42578125" style="1" customWidth="1"/>
    <col min="19" max="20" width="9.140625" style="1" customWidth="1"/>
    <col min="21" max="21" width="10.42578125" style="1" customWidth="1"/>
    <col min="22" max="23" width="9.140625" style="1" customWidth="1"/>
    <col min="24" max="24" width="10.140625" style="1" customWidth="1"/>
    <col min="25" max="25" width="9.140625" style="1"/>
    <col min="26" max="26" width="8" style="1" customWidth="1"/>
    <col min="27" max="32" width="9.140625" style="1"/>
    <col min="33" max="258" width="9.140625" style="45"/>
    <col min="259" max="259" width="27.42578125" style="45" customWidth="1"/>
    <col min="260" max="271" width="9.140625" style="45"/>
    <col min="272" max="277" width="9.140625" style="45" customWidth="1"/>
    <col min="278" max="279" width="9.140625" style="45"/>
    <col min="280" max="280" width="8" style="45" customWidth="1"/>
    <col min="281" max="281" width="10.7109375" style="45" customWidth="1"/>
    <col min="282" max="514" width="9.140625" style="45"/>
    <col min="515" max="515" width="27.42578125" style="45" customWidth="1"/>
    <col min="516" max="527" width="9.140625" style="45"/>
    <col min="528" max="533" width="9.140625" style="45" customWidth="1"/>
    <col min="534" max="535" width="9.140625" style="45"/>
    <col min="536" max="536" width="8" style="45" customWidth="1"/>
    <col min="537" max="537" width="10.7109375" style="45" customWidth="1"/>
    <col min="538" max="770" width="9.140625" style="45"/>
    <col min="771" max="771" width="27.42578125" style="45" customWidth="1"/>
    <col min="772" max="783" width="9.140625" style="45"/>
    <col min="784" max="789" width="9.140625" style="45" customWidth="1"/>
    <col min="790" max="791" width="9.140625" style="45"/>
    <col min="792" max="792" width="8" style="45" customWidth="1"/>
    <col min="793" max="793" width="10.7109375" style="45" customWidth="1"/>
    <col min="794" max="1026" width="9.140625" style="45"/>
    <col min="1027" max="1027" width="27.42578125" style="45" customWidth="1"/>
    <col min="1028" max="1039" width="9.140625" style="45"/>
    <col min="1040" max="1045" width="9.140625" style="45" customWidth="1"/>
    <col min="1046" max="1047" width="9.140625" style="45"/>
    <col min="1048" max="1048" width="8" style="45" customWidth="1"/>
    <col min="1049" max="1049" width="10.7109375" style="45" customWidth="1"/>
    <col min="1050" max="1282" width="9.140625" style="45"/>
    <col min="1283" max="1283" width="27.42578125" style="45" customWidth="1"/>
    <col min="1284" max="1295" width="9.140625" style="45"/>
    <col min="1296" max="1301" width="9.140625" style="45" customWidth="1"/>
    <col min="1302" max="1303" width="9.140625" style="45"/>
    <col min="1304" max="1304" width="8" style="45" customWidth="1"/>
    <col min="1305" max="1305" width="10.7109375" style="45" customWidth="1"/>
    <col min="1306" max="1538" width="9.140625" style="45"/>
    <col min="1539" max="1539" width="27.42578125" style="45" customWidth="1"/>
    <col min="1540" max="1551" width="9.140625" style="45"/>
    <col min="1552" max="1557" width="9.140625" style="45" customWidth="1"/>
    <col min="1558" max="1559" width="9.140625" style="45"/>
    <col min="1560" max="1560" width="8" style="45" customWidth="1"/>
    <col min="1561" max="1561" width="10.7109375" style="45" customWidth="1"/>
    <col min="1562" max="1794" width="9.140625" style="45"/>
    <col min="1795" max="1795" width="27.42578125" style="45" customWidth="1"/>
    <col min="1796" max="1807" width="9.140625" style="45"/>
    <col min="1808" max="1813" width="9.140625" style="45" customWidth="1"/>
    <col min="1814" max="1815" width="9.140625" style="45"/>
    <col min="1816" max="1816" width="8" style="45" customWidth="1"/>
    <col min="1817" max="1817" width="10.7109375" style="45" customWidth="1"/>
    <col min="1818" max="2050" width="9.140625" style="45"/>
    <col min="2051" max="2051" width="27.42578125" style="45" customWidth="1"/>
    <col min="2052" max="2063" width="9.140625" style="45"/>
    <col min="2064" max="2069" width="9.140625" style="45" customWidth="1"/>
    <col min="2070" max="2071" width="9.140625" style="45"/>
    <col min="2072" max="2072" width="8" style="45" customWidth="1"/>
    <col min="2073" max="2073" width="10.7109375" style="45" customWidth="1"/>
    <col min="2074" max="2306" width="9.140625" style="45"/>
    <col min="2307" max="2307" width="27.42578125" style="45" customWidth="1"/>
    <col min="2308" max="2319" width="9.140625" style="45"/>
    <col min="2320" max="2325" width="9.140625" style="45" customWidth="1"/>
    <col min="2326" max="2327" width="9.140625" style="45"/>
    <col min="2328" max="2328" width="8" style="45" customWidth="1"/>
    <col min="2329" max="2329" width="10.7109375" style="45" customWidth="1"/>
    <col min="2330" max="2562" width="9.140625" style="45"/>
    <col min="2563" max="2563" width="27.42578125" style="45" customWidth="1"/>
    <col min="2564" max="2575" width="9.140625" style="45"/>
    <col min="2576" max="2581" width="9.140625" style="45" customWidth="1"/>
    <col min="2582" max="2583" width="9.140625" style="45"/>
    <col min="2584" max="2584" width="8" style="45" customWidth="1"/>
    <col min="2585" max="2585" width="10.7109375" style="45" customWidth="1"/>
    <col min="2586" max="2818" width="9.140625" style="45"/>
    <col min="2819" max="2819" width="27.42578125" style="45" customWidth="1"/>
    <col min="2820" max="2831" width="9.140625" style="45"/>
    <col min="2832" max="2837" width="9.140625" style="45" customWidth="1"/>
    <col min="2838" max="2839" width="9.140625" style="45"/>
    <col min="2840" max="2840" width="8" style="45" customWidth="1"/>
    <col min="2841" max="2841" width="10.7109375" style="45" customWidth="1"/>
    <col min="2842" max="3074" width="9.140625" style="45"/>
    <col min="3075" max="3075" width="27.42578125" style="45" customWidth="1"/>
    <col min="3076" max="3087" width="9.140625" style="45"/>
    <col min="3088" max="3093" width="9.140625" style="45" customWidth="1"/>
    <col min="3094" max="3095" width="9.140625" style="45"/>
    <col min="3096" max="3096" width="8" style="45" customWidth="1"/>
    <col min="3097" max="3097" width="10.7109375" style="45" customWidth="1"/>
    <col min="3098" max="3330" width="9.140625" style="45"/>
    <col min="3331" max="3331" width="27.42578125" style="45" customWidth="1"/>
    <col min="3332" max="3343" width="9.140625" style="45"/>
    <col min="3344" max="3349" width="9.140625" style="45" customWidth="1"/>
    <col min="3350" max="3351" width="9.140625" style="45"/>
    <col min="3352" max="3352" width="8" style="45" customWidth="1"/>
    <col min="3353" max="3353" width="10.7109375" style="45" customWidth="1"/>
    <col min="3354" max="3586" width="9.140625" style="45"/>
    <col min="3587" max="3587" width="27.42578125" style="45" customWidth="1"/>
    <col min="3588" max="3599" width="9.140625" style="45"/>
    <col min="3600" max="3605" width="9.140625" style="45" customWidth="1"/>
    <col min="3606" max="3607" width="9.140625" style="45"/>
    <col min="3608" max="3608" width="8" style="45" customWidth="1"/>
    <col min="3609" max="3609" width="10.7109375" style="45" customWidth="1"/>
    <col min="3610" max="3842" width="9.140625" style="45"/>
    <col min="3843" max="3843" width="27.42578125" style="45" customWidth="1"/>
    <col min="3844" max="3855" width="9.140625" style="45"/>
    <col min="3856" max="3861" width="9.140625" style="45" customWidth="1"/>
    <col min="3862" max="3863" width="9.140625" style="45"/>
    <col min="3864" max="3864" width="8" style="45" customWidth="1"/>
    <col min="3865" max="3865" width="10.7109375" style="45" customWidth="1"/>
    <col min="3866" max="4098" width="9.140625" style="45"/>
    <col min="4099" max="4099" width="27.42578125" style="45" customWidth="1"/>
    <col min="4100" max="4111" width="9.140625" style="45"/>
    <col min="4112" max="4117" width="9.140625" style="45" customWidth="1"/>
    <col min="4118" max="4119" width="9.140625" style="45"/>
    <col min="4120" max="4120" width="8" style="45" customWidth="1"/>
    <col min="4121" max="4121" width="10.7109375" style="45" customWidth="1"/>
    <col min="4122" max="4354" width="9.140625" style="45"/>
    <col min="4355" max="4355" width="27.42578125" style="45" customWidth="1"/>
    <col min="4356" max="4367" width="9.140625" style="45"/>
    <col min="4368" max="4373" width="9.140625" style="45" customWidth="1"/>
    <col min="4374" max="4375" width="9.140625" style="45"/>
    <col min="4376" max="4376" width="8" style="45" customWidth="1"/>
    <col min="4377" max="4377" width="10.7109375" style="45" customWidth="1"/>
    <col min="4378" max="4610" width="9.140625" style="45"/>
    <col min="4611" max="4611" width="27.42578125" style="45" customWidth="1"/>
    <col min="4612" max="4623" width="9.140625" style="45"/>
    <col min="4624" max="4629" width="9.140625" style="45" customWidth="1"/>
    <col min="4630" max="4631" width="9.140625" style="45"/>
    <col min="4632" max="4632" width="8" style="45" customWidth="1"/>
    <col min="4633" max="4633" width="10.7109375" style="45" customWidth="1"/>
    <col min="4634" max="4866" width="9.140625" style="45"/>
    <col min="4867" max="4867" width="27.42578125" style="45" customWidth="1"/>
    <col min="4868" max="4879" width="9.140625" style="45"/>
    <col min="4880" max="4885" width="9.140625" style="45" customWidth="1"/>
    <col min="4886" max="4887" width="9.140625" style="45"/>
    <col min="4888" max="4888" width="8" style="45" customWidth="1"/>
    <col min="4889" max="4889" width="10.7109375" style="45" customWidth="1"/>
    <col min="4890" max="5122" width="9.140625" style="45"/>
    <col min="5123" max="5123" width="27.42578125" style="45" customWidth="1"/>
    <col min="5124" max="5135" width="9.140625" style="45"/>
    <col min="5136" max="5141" width="9.140625" style="45" customWidth="1"/>
    <col min="5142" max="5143" width="9.140625" style="45"/>
    <col min="5144" max="5144" width="8" style="45" customWidth="1"/>
    <col min="5145" max="5145" width="10.7109375" style="45" customWidth="1"/>
    <col min="5146" max="5378" width="9.140625" style="45"/>
    <col min="5379" max="5379" width="27.42578125" style="45" customWidth="1"/>
    <col min="5380" max="5391" width="9.140625" style="45"/>
    <col min="5392" max="5397" width="9.140625" style="45" customWidth="1"/>
    <col min="5398" max="5399" width="9.140625" style="45"/>
    <col min="5400" max="5400" width="8" style="45" customWidth="1"/>
    <col min="5401" max="5401" width="10.7109375" style="45" customWidth="1"/>
    <col min="5402" max="5634" width="9.140625" style="45"/>
    <col min="5635" max="5635" width="27.42578125" style="45" customWidth="1"/>
    <col min="5636" max="5647" width="9.140625" style="45"/>
    <col min="5648" max="5653" width="9.140625" style="45" customWidth="1"/>
    <col min="5654" max="5655" width="9.140625" style="45"/>
    <col min="5656" max="5656" width="8" style="45" customWidth="1"/>
    <col min="5657" max="5657" width="10.7109375" style="45" customWidth="1"/>
    <col min="5658" max="5890" width="9.140625" style="45"/>
    <col min="5891" max="5891" width="27.42578125" style="45" customWidth="1"/>
    <col min="5892" max="5903" width="9.140625" style="45"/>
    <col min="5904" max="5909" width="9.140625" style="45" customWidth="1"/>
    <col min="5910" max="5911" width="9.140625" style="45"/>
    <col min="5912" max="5912" width="8" style="45" customWidth="1"/>
    <col min="5913" max="5913" width="10.7109375" style="45" customWidth="1"/>
    <col min="5914" max="6146" width="9.140625" style="45"/>
    <col min="6147" max="6147" width="27.42578125" style="45" customWidth="1"/>
    <col min="6148" max="6159" width="9.140625" style="45"/>
    <col min="6160" max="6165" width="9.140625" style="45" customWidth="1"/>
    <col min="6166" max="6167" width="9.140625" style="45"/>
    <col min="6168" max="6168" width="8" style="45" customWidth="1"/>
    <col min="6169" max="6169" width="10.7109375" style="45" customWidth="1"/>
    <col min="6170" max="6402" width="9.140625" style="45"/>
    <col min="6403" max="6403" width="27.42578125" style="45" customWidth="1"/>
    <col min="6404" max="6415" width="9.140625" style="45"/>
    <col min="6416" max="6421" width="9.140625" style="45" customWidth="1"/>
    <col min="6422" max="6423" width="9.140625" style="45"/>
    <col min="6424" max="6424" width="8" style="45" customWidth="1"/>
    <col min="6425" max="6425" width="10.7109375" style="45" customWidth="1"/>
    <col min="6426" max="6658" width="9.140625" style="45"/>
    <col min="6659" max="6659" width="27.42578125" style="45" customWidth="1"/>
    <col min="6660" max="6671" width="9.140625" style="45"/>
    <col min="6672" max="6677" width="9.140625" style="45" customWidth="1"/>
    <col min="6678" max="6679" width="9.140625" style="45"/>
    <col min="6680" max="6680" width="8" style="45" customWidth="1"/>
    <col min="6681" max="6681" width="10.7109375" style="45" customWidth="1"/>
    <col min="6682" max="6914" width="9.140625" style="45"/>
    <col min="6915" max="6915" width="27.42578125" style="45" customWidth="1"/>
    <col min="6916" max="6927" width="9.140625" style="45"/>
    <col min="6928" max="6933" width="9.140625" style="45" customWidth="1"/>
    <col min="6934" max="6935" width="9.140625" style="45"/>
    <col min="6936" max="6936" width="8" style="45" customWidth="1"/>
    <col min="6937" max="6937" width="10.7109375" style="45" customWidth="1"/>
    <col min="6938" max="7170" width="9.140625" style="45"/>
    <col min="7171" max="7171" width="27.42578125" style="45" customWidth="1"/>
    <col min="7172" max="7183" width="9.140625" style="45"/>
    <col min="7184" max="7189" width="9.140625" style="45" customWidth="1"/>
    <col min="7190" max="7191" width="9.140625" style="45"/>
    <col min="7192" max="7192" width="8" style="45" customWidth="1"/>
    <col min="7193" max="7193" width="10.7109375" style="45" customWidth="1"/>
    <col min="7194" max="7426" width="9.140625" style="45"/>
    <col min="7427" max="7427" width="27.42578125" style="45" customWidth="1"/>
    <col min="7428" max="7439" width="9.140625" style="45"/>
    <col min="7440" max="7445" width="9.140625" style="45" customWidth="1"/>
    <col min="7446" max="7447" width="9.140625" style="45"/>
    <col min="7448" max="7448" width="8" style="45" customWidth="1"/>
    <col min="7449" max="7449" width="10.7109375" style="45" customWidth="1"/>
    <col min="7450" max="7682" width="9.140625" style="45"/>
    <col min="7683" max="7683" width="27.42578125" style="45" customWidth="1"/>
    <col min="7684" max="7695" width="9.140625" style="45"/>
    <col min="7696" max="7701" width="9.140625" style="45" customWidth="1"/>
    <col min="7702" max="7703" width="9.140625" style="45"/>
    <col min="7704" max="7704" width="8" style="45" customWidth="1"/>
    <col min="7705" max="7705" width="10.7109375" style="45" customWidth="1"/>
    <col min="7706" max="7938" width="9.140625" style="45"/>
    <col min="7939" max="7939" width="27.42578125" style="45" customWidth="1"/>
    <col min="7940" max="7951" width="9.140625" style="45"/>
    <col min="7952" max="7957" width="9.140625" style="45" customWidth="1"/>
    <col min="7958" max="7959" width="9.140625" style="45"/>
    <col min="7960" max="7960" width="8" style="45" customWidth="1"/>
    <col min="7961" max="7961" width="10.7109375" style="45" customWidth="1"/>
    <col min="7962" max="8194" width="9.140625" style="45"/>
    <col min="8195" max="8195" width="27.42578125" style="45" customWidth="1"/>
    <col min="8196" max="8207" width="9.140625" style="45"/>
    <col min="8208" max="8213" width="9.140625" style="45" customWidth="1"/>
    <col min="8214" max="8215" width="9.140625" style="45"/>
    <col min="8216" max="8216" width="8" style="45" customWidth="1"/>
    <col min="8217" max="8217" width="10.7109375" style="45" customWidth="1"/>
    <col min="8218" max="8450" width="9.140625" style="45"/>
    <col min="8451" max="8451" width="27.42578125" style="45" customWidth="1"/>
    <col min="8452" max="8463" width="9.140625" style="45"/>
    <col min="8464" max="8469" width="9.140625" style="45" customWidth="1"/>
    <col min="8470" max="8471" width="9.140625" style="45"/>
    <col min="8472" max="8472" width="8" style="45" customWidth="1"/>
    <col min="8473" max="8473" width="10.7109375" style="45" customWidth="1"/>
    <col min="8474" max="8706" width="9.140625" style="45"/>
    <col min="8707" max="8707" width="27.42578125" style="45" customWidth="1"/>
    <col min="8708" max="8719" width="9.140625" style="45"/>
    <col min="8720" max="8725" width="9.140625" style="45" customWidth="1"/>
    <col min="8726" max="8727" width="9.140625" style="45"/>
    <col min="8728" max="8728" width="8" style="45" customWidth="1"/>
    <col min="8729" max="8729" width="10.7109375" style="45" customWidth="1"/>
    <col min="8730" max="8962" width="9.140625" style="45"/>
    <col min="8963" max="8963" width="27.42578125" style="45" customWidth="1"/>
    <col min="8964" max="8975" width="9.140625" style="45"/>
    <col min="8976" max="8981" width="9.140625" style="45" customWidth="1"/>
    <col min="8982" max="8983" width="9.140625" style="45"/>
    <col min="8984" max="8984" width="8" style="45" customWidth="1"/>
    <col min="8985" max="8985" width="10.7109375" style="45" customWidth="1"/>
    <col min="8986" max="9218" width="9.140625" style="45"/>
    <col min="9219" max="9219" width="27.42578125" style="45" customWidth="1"/>
    <col min="9220" max="9231" width="9.140625" style="45"/>
    <col min="9232" max="9237" width="9.140625" style="45" customWidth="1"/>
    <col min="9238" max="9239" width="9.140625" style="45"/>
    <col min="9240" max="9240" width="8" style="45" customWidth="1"/>
    <col min="9241" max="9241" width="10.7109375" style="45" customWidth="1"/>
    <col min="9242" max="9474" width="9.140625" style="45"/>
    <col min="9475" max="9475" width="27.42578125" style="45" customWidth="1"/>
    <col min="9476" max="9487" width="9.140625" style="45"/>
    <col min="9488" max="9493" width="9.140625" style="45" customWidth="1"/>
    <col min="9494" max="9495" width="9.140625" style="45"/>
    <col min="9496" max="9496" width="8" style="45" customWidth="1"/>
    <col min="9497" max="9497" width="10.7109375" style="45" customWidth="1"/>
    <col min="9498" max="9730" width="9.140625" style="45"/>
    <col min="9731" max="9731" width="27.42578125" style="45" customWidth="1"/>
    <col min="9732" max="9743" width="9.140625" style="45"/>
    <col min="9744" max="9749" width="9.140625" style="45" customWidth="1"/>
    <col min="9750" max="9751" width="9.140625" style="45"/>
    <col min="9752" max="9752" width="8" style="45" customWidth="1"/>
    <col min="9753" max="9753" width="10.7109375" style="45" customWidth="1"/>
    <col min="9754" max="9986" width="9.140625" style="45"/>
    <col min="9987" max="9987" width="27.42578125" style="45" customWidth="1"/>
    <col min="9988" max="9999" width="9.140625" style="45"/>
    <col min="10000" max="10005" width="9.140625" style="45" customWidth="1"/>
    <col min="10006" max="10007" width="9.140625" style="45"/>
    <col min="10008" max="10008" width="8" style="45" customWidth="1"/>
    <col min="10009" max="10009" width="10.7109375" style="45" customWidth="1"/>
    <col min="10010" max="10242" width="9.140625" style="45"/>
    <col min="10243" max="10243" width="27.42578125" style="45" customWidth="1"/>
    <col min="10244" max="10255" width="9.140625" style="45"/>
    <col min="10256" max="10261" width="9.140625" style="45" customWidth="1"/>
    <col min="10262" max="10263" width="9.140625" style="45"/>
    <col min="10264" max="10264" width="8" style="45" customWidth="1"/>
    <col min="10265" max="10265" width="10.7109375" style="45" customWidth="1"/>
    <col min="10266" max="10498" width="9.140625" style="45"/>
    <col min="10499" max="10499" width="27.42578125" style="45" customWidth="1"/>
    <col min="10500" max="10511" width="9.140625" style="45"/>
    <col min="10512" max="10517" width="9.140625" style="45" customWidth="1"/>
    <col min="10518" max="10519" width="9.140625" style="45"/>
    <col min="10520" max="10520" width="8" style="45" customWidth="1"/>
    <col min="10521" max="10521" width="10.7109375" style="45" customWidth="1"/>
    <col min="10522" max="10754" width="9.140625" style="45"/>
    <col min="10755" max="10755" width="27.42578125" style="45" customWidth="1"/>
    <col min="10756" max="10767" width="9.140625" style="45"/>
    <col min="10768" max="10773" width="9.140625" style="45" customWidth="1"/>
    <col min="10774" max="10775" width="9.140625" style="45"/>
    <col min="10776" max="10776" width="8" style="45" customWidth="1"/>
    <col min="10777" max="10777" width="10.7109375" style="45" customWidth="1"/>
    <col min="10778" max="11010" width="9.140625" style="45"/>
    <col min="11011" max="11011" width="27.42578125" style="45" customWidth="1"/>
    <col min="11012" max="11023" width="9.140625" style="45"/>
    <col min="11024" max="11029" width="9.140625" style="45" customWidth="1"/>
    <col min="11030" max="11031" width="9.140625" style="45"/>
    <col min="11032" max="11032" width="8" style="45" customWidth="1"/>
    <col min="11033" max="11033" width="10.7109375" style="45" customWidth="1"/>
    <col min="11034" max="11266" width="9.140625" style="45"/>
    <col min="11267" max="11267" width="27.42578125" style="45" customWidth="1"/>
    <col min="11268" max="11279" width="9.140625" style="45"/>
    <col min="11280" max="11285" width="9.140625" style="45" customWidth="1"/>
    <col min="11286" max="11287" width="9.140625" style="45"/>
    <col min="11288" max="11288" width="8" style="45" customWidth="1"/>
    <col min="11289" max="11289" width="10.7109375" style="45" customWidth="1"/>
    <col min="11290" max="11522" width="9.140625" style="45"/>
    <col min="11523" max="11523" width="27.42578125" style="45" customWidth="1"/>
    <col min="11524" max="11535" width="9.140625" style="45"/>
    <col min="11536" max="11541" width="9.140625" style="45" customWidth="1"/>
    <col min="11542" max="11543" width="9.140625" style="45"/>
    <col min="11544" max="11544" width="8" style="45" customWidth="1"/>
    <col min="11545" max="11545" width="10.7109375" style="45" customWidth="1"/>
    <col min="11546" max="11778" width="9.140625" style="45"/>
    <col min="11779" max="11779" width="27.42578125" style="45" customWidth="1"/>
    <col min="11780" max="11791" width="9.140625" style="45"/>
    <col min="11792" max="11797" width="9.140625" style="45" customWidth="1"/>
    <col min="11798" max="11799" width="9.140625" style="45"/>
    <col min="11800" max="11800" width="8" style="45" customWidth="1"/>
    <col min="11801" max="11801" width="10.7109375" style="45" customWidth="1"/>
    <col min="11802" max="12034" width="9.140625" style="45"/>
    <col min="12035" max="12035" width="27.42578125" style="45" customWidth="1"/>
    <col min="12036" max="12047" width="9.140625" style="45"/>
    <col min="12048" max="12053" width="9.140625" style="45" customWidth="1"/>
    <col min="12054" max="12055" width="9.140625" style="45"/>
    <col min="12056" max="12056" width="8" style="45" customWidth="1"/>
    <col min="12057" max="12057" width="10.7109375" style="45" customWidth="1"/>
    <col min="12058" max="12290" width="9.140625" style="45"/>
    <col min="12291" max="12291" width="27.42578125" style="45" customWidth="1"/>
    <col min="12292" max="12303" width="9.140625" style="45"/>
    <col min="12304" max="12309" width="9.140625" style="45" customWidth="1"/>
    <col min="12310" max="12311" width="9.140625" style="45"/>
    <col min="12312" max="12312" width="8" style="45" customWidth="1"/>
    <col min="12313" max="12313" width="10.7109375" style="45" customWidth="1"/>
    <col min="12314" max="12546" width="9.140625" style="45"/>
    <col min="12547" max="12547" width="27.42578125" style="45" customWidth="1"/>
    <col min="12548" max="12559" width="9.140625" style="45"/>
    <col min="12560" max="12565" width="9.140625" style="45" customWidth="1"/>
    <col min="12566" max="12567" width="9.140625" style="45"/>
    <col min="12568" max="12568" width="8" style="45" customWidth="1"/>
    <col min="12569" max="12569" width="10.7109375" style="45" customWidth="1"/>
    <col min="12570" max="12802" width="9.140625" style="45"/>
    <col min="12803" max="12803" width="27.42578125" style="45" customWidth="1"/>
    <col min="12804" max="12815" width="9.140625" style="45"/>
    <col min="12816" max="12821" width="9.140625" style="45" customWidth="1"/>
    <col min="12822" max="12823" width="9.140625" style="45"/>
    <col min="12824" max="12824" width="8" style="45" customWidth="1"/>
    <col min="12825" max="12825" width="10.7109375" style="45" customWidth="1"/>
    <col min="12826" max="13058" width="9.140625" style="45"/>
    <col min="13059" max="13059" width="27.42578125" style="45" customWidth="1"/>
    <col min="13060" max="13071" width="9.140625" style="45"/>
    <col min="13072" max="13077" width="9.140625" style="45" customWidth="1"/>
    <col min="13078" max="13079" width="9.140625" style="45"/>
    <col min="13080" max="13080" width="8" style="45" customWidth="1"/>
    <col min="13081" max="13081" width="10.7109375" style="45" customWidth="1"/>
    <col min="13082" max="13314" width="9.140625" style="45"/>
    <col min="13315" max="13315" width="27.42578125" style="45" customWidth="1"/>
    <col min="13316" max="13327" width="9.140625" style="45"/>
    <col min="13328" max="13333" width="9.140625" style="45" customWidth="1"/>
    <col min="13334" max="13335" width="9.140625" style="45"/>
    <col min="13336" max="13336" width="8" style="45" customWidth="1"/>
    <col min="13337" max="13337" width="10.7109375" style="45" customWidth="1"/>
    <col min="13338" max="13570" width="9.140625" style="45"/>
    <col min="13571" max="13571" width="27.42578125" style="45" customWidth="1"/>
    <col min="13572" max="13583" width="9.140625" style="45"/>
    <col min="13584" max="13589" width="9.140625" style="45" customWidth="1"/>
    <col min="13590" max="13591" width="9.140625" style="45"/>
    <col min="13592" max="13592" width="8" style="45" customWidth="1"/>
    <col min="13593" max="13593" width="10.7109375" style="45" customWidth="1"/>
    <col min="13594" max="13826" width="9.140625" style="45"/>
    <col min="13827" max="13827" width="27.42578125" style="45" customWidth="1"/>
    <col min="13828" max="13839" width="9.140625" style="45"/>
    <col min="13840" max="13845" width="9.140625" style="45" customWidth="1"/>
    <col min="13846" max="13847" width="9.140625" style="45"/>
    <col min="13848" max="13848" width="8" style="45" customWidth="1"/>
    <col min="13849" max="13849" width="10.7109375" style="45" customWidth="1"/>
    <col min="13850" max="14082" width="9.140625" style="45"/>
    <col min="14083" max="14083" width="27.42578125" style="45" customWidth="1"/>
    <col min="14084" max="14095" width="9.140625" style="45"/>
    <col min="14096" max="14101" width="9.140625" style="45" customWidth="1"/>
    <col min="14102" max="14103" width="9.140625" style="45"/>
    <col min="14104" max="14104" width="8" style="45" customWidth="1"/>
    <col min="14105" max="14105" width="10.7109375" style="45" customWidth="1"/>
    <col min="14106" max="14338" width="9.140625" style="45"/>
    <col min="14339" max="14339" width="27.42578125" style="45" customWidth="1"/>
    <col min="14340" max="14351" width="9.140625" style="45"/>
    <col min="14352" max="14357" width="9.140625" style="45" customWidth="1"/>
    <col min="14358" max="14359" width="9.140625" style="45"/>
    <col min="14360" max="14360" width="8" style="45" customWidth="1"/>
    <col min="14361" max="14361" width="10.7109375" style="45" customWidth="1"/>
    <col min="14362" max="14594" width="9.140625" style="45"/>
    <col min="14595" max="14595" width="27.42578125" style="45" customWidth="1"/>
    <col min="14596" max="14607" width="9.140625" style="45"/>
    <col min="14608" max="14613" width="9.140625" style="45" customWidth="1"/>
    <col min="14614" max="14615" width="9.140625" style="45"/>
    <col min="14616" max="14616" width="8" style="45" customWidth="1"/>
    <col min="14617" max="14617" width="10.7109375" style="45" customWidth="1"/>
    <col min="14618" max="14850" width="9.140625" style="45"/>
    <col min="14851" max="14851" width="27.42578125" style="45" customWidth="1"/>
    <col min="14852" max="14863" width="9.140625" style="45"/>
    <col min="14864" max="14869" width="9.140625" style="45" customWidth="1"/>
    <col min="14870" max="14871" width="9.140625" style="45"/>
    <col min="14872" max="14872" width="8" style="45" customWidth="1"/>
    <col min="14873" max="14873" width="10.7109375" style="45" customWidth="1"/>
    <col min="14874" max="15106" width="9.140625" style="45"/>
    <col min="15107" max="15107" width="27.42578125" style="45" customWidth="1"/>
    <col min="15108" max="15119" width="9.140625" style="45"/>
    <col min="15120" max="15125" width="9.140625" style="45" customWidth="1"/>
    <col min="15126" max="15127" width="9.140625" style="45"/>
    <col min="15128" max="15128" width="8" style="45" customWidth="1"/>
    <col min="15129" max="15129" width="10.7109375" style="45" customWidth="1"/>
    <col min="15130" max="15362" width="9.140625" style="45"/>
    <col min="15363" max="15363" width="27.42578125" style="45" customWidth="1"/>
    <col min="15364" max="15375" width="9.140625" style="45"/>
    <col min="15376" max="15381" width="9.140625" style="45" customWidth="1"/>
    <col min="15382" max="15383" width="9.140625" style="45"/>
    <col min="15384" max="15384" width="8" style="45" customWidth="1"/>
    <col min="15385" max="15385" width="10.7109375" style="45" customWidth="1"/>
    <col min="15386" max="15618" width="9.140625" style="45"/>
    <col min="15619" max="15619" width="27.42578125" style="45" customWidth="1"/>
    <col min="15620" max="15631" width="9.140625" style="45"/>
    <col min="15632" max="15637" width="9.140625" style="45" customWidth="1"/>
    <col min="15638" max="15639" width="9.140625" style="45"/>
    <col min="15640" max="15640" width="8" style="45" customWidth="1"/>
    <col min="15641" max="15641" width="10.7109375" style="45" customWidth="1"/>
    <col min="15642" max="15874" width="9.140625" style="45"/>
    <col min="15875" max="15875" width="27.42578125" style="45" customWidth="1"/>
    <col min="15876" max="15887" width="9.140625" style="45"/>
    <col min="15888" max="15893" width="9.140625" style="45" customWidth="1"/>
    <col min="15894" max="15895" width="9.140625" style="45"/>
    <col min="15896" max="15896" width="8" style="45" customWidth="1"/>
    <col min="15897" max="15897" width="10.7109375" style="45" customWidth="1"/>
    <col min="15898" max="16130" width="9.140625" style="45"/>
    <col min="16131" max="16131" width="27.42578125" style="45" customWidth="1"/>
    <col min="16132" max="16143" width="9.140625" style="45"/>
    <col min="16144" max="16149" width="9.140625" style="45" customWidth="1"/>
    <col min="16150" max="16151" width="9.140625" style="45"/>
    <col min="16152" max="16152" width="8" style="45" customWidth="1"/>
    <col min="16153" max="16153" width="10.7109375" style="45" customWidth="1"/>
    <col min="16154" max="16384" width="9.140625" style="45"/>
  </cols>
  <sheetData>
    <row r="1" spans="1:32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45"/>
      <c r="AB1" s="45"/>
      <c r="AC1" s="45"/>
      <c r="AD1" s="45"/>
      <c r="AE1" s="45"/>
      <c r="AF1" s="45"/>
    </row>
    <row r="2" spans="1:32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45"/>
      <c r="AB2" s="45"/>
      <c r="AC2" s="45"/>
      <c r="AD2" s="45"/>
      <c r="AE2" s="45"/>
      <c r="AF2" s="45"/>
    </row>
    <row r="3" spans="1:32" ht="23.25" customHeight="1">
      <c r="A3" s="216" t="s">
        <v>53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45"/>
      <c r="AB3" s="45"/>
      <c r="AC3" s="45"/>
      <c r="AD3" s="45"/>
      <c r="AE3" s="45"/>
      <c r="AF3" s="45"/>
    </row>
    <row r="4" spans="1:32" ht="23.25" customHeight="1" thickBot="1">
      <c r="A4" s="238" t="s">
        <v>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45"/>
      <c r="AB4" s="45"/>
      <c r="AC4" s="45"/>
      <c r="AD4" s="45"/>
      <c r="AE4" s="45"/>
      <c r="AF4" s="45"/>
    </row>
    <row r="5" spans="1:32" s="53" customFormat="1" ht="23.25" customHeight="1">
      <c r="A5" s="242" t="s">
        <v>10</v>
      </c>
      <c r="B5" s="181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32" s="62" customFormat="1" ht="31.5">
      <c r="A6" s="243"/>
      <c r="B6" s="250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32" s="53" customFormat="1" ht="42" customHeight="1">
      <c r="A7" s="145">
        <v>1</v>
      </c>
      <c r="B7" s="133" t="s">
        <v>17</v>
      </c>
      <c r="C7" s="52">
        <f>HLOOKUP(C6,[1]RCH!C4:W34,31,0)</f>
        <v>2.8868999999999998</v>
      </c>
      <c r="D7" s="52">
        <f>HLOOKUP(D6,[1]RCH!D4:X34,31,0)</f>
        <v>1</v>
      </c>
      <c r="E7" s="52">
        <f>HLOOKUP(E6,[1]RCH!E4:X34,31,0)</f>
        <v>0.72</v>
      </c>
      <c r="F7" s="52">
        <f>HLOOKUP(F6,[1]RCH!F4:X34,31,0)</f>
        <v>2.2400000000000002</v>
      </c>
      <c r="G7" s="52">
        <f>HLOOKUP(G6,[1]RCH!G4:X34,31,0)</f>
        <v>2.1800000000000002</v>
      </c>
      <c r="H7" s="52">
        <f>HLOOKUP(H6,[1]RCH!H4:Y34,31,0)</f>
        <v>1.61</v>
      </c>
      <c r="I7" s="52">
        <f>HLOOKUP(I6,[1]RCH!I4:Z34,31,0)</f>
        <v>3.11</v>
      </c>
      <c r="J7" s="52">
        <f>HLOOKUP(J6,[1]RCH!J4:AA34,31,0)</f>
        <v>3.31</v>
      </c>
      <c r="K7" s="52">
        <f>HLOOKUP(K6,[1]RCH!K4:AB34,31,0)</f>
        <v>2.4700000000000002</v>
      </c>
      <c r="L7" s="52">
        <f>HLOOKUP(L6,[1]RCH!L4:AC34,31,0)</f>
        <v>4.7300000000000004</v>
      </c>
      <c r="M7" s="52">
        <f>HLOOKUP(M6,[1]RCH!M4:AD34,31,0)</f>
        <v>4.7300000000000004</v>
      </c>
      <c r="N7" s="52">
        <f>HLOOKUP(N6,[1]RCH!N4:AE34,31,0)</f>
        <v>5.16</v>
      </c>
      <c r="O7" s="52">
        <f>HLOOKUP(O6,[1]RCH!O4:AF34,31,0)</f>
        <v>6.46</v>
      </c>
      <c r="P7" s="52">
        <f>HLOOKUP(P6,[1]RCH!P4:AG34,31,0)</f>
        <v>6.3500000000000005</v>
      </c>
      <c r="Q7" s="52">
        <f>HLOOKUP(Q6,[1]RCH!Q4:AH34,31,0)</f>
        <v>4.62</v>
      </c>
      <c r="R7" s="52">
        <f>HLOOKUP(R6,[1]RCH!R4:AI34,31,0)</f>
        <v>6.07</v>
      </c>
      <c r="S7" s="52">
        <f>HLOOKUP(S6,[1]RCH!S4:AJ34,31,0)</f>
        <v>3.65</v>
      </c>
      <c r="T7" s="52">
        <f>HLOOKUP(T6,[1]RCH!T4:AK34,31,0)</f>
        <v>3.97</v>
      </c>
      <c r="U7" s="52">
        <f>HLOOKUP(U6,[1]RCH!U4:AL34,31,0)</f>
        <v>6.46</v>
      </c>
      <c r="V7" s="52">
        <f>HLOOKUP(V6,[1]RCH!V4:AM34,31,0)</f>
        <v>5.16</v>
      </c>
      <c r="W7" s="52">
        <f>HLOOKUP(W6,[1]RCH!W4:AN34,31,0)</f>
        <v>4.7300370000000003</v>
      </c>
      <c r="X7" s="42">
        <f>SUM(C7+F7+I7+L7+O7+R7+U7)</f>
        <v>31.956900000000001</v>
      </c>
      <c r="Y7" s="42">
        <f>SUM(D7+G7+J7+M7+P7+S7+V7)</f>
        <v>26.38</v>
      </c>
      <c r="Z7" s="75">
        <f>SUM(E7+H7+K7+N7+Q7+T7+W7)</f>
        <v>23.280037</v>
      </c>
    </row>
    <row r="8" spans="1:32" s="53" customFormat="1" ht="42" customHeight="1">
      <c r="A8" s="12">
        <v>2</v>
      </c>
      <c r="B8" s="9" t="s">
        <v>18</v>
      </c>
      <c r="C8" s="52">
        <f>HLOOKUP(C6,[1]Additionalities!C4:W34,31,0)</f>
        <v>0</v>
      </c>
      <c r="D8" s="52">
        <f>HLOOKUP(D6,[1]Additionalities!D4:X34,31,0)</f>
        <v>3.0870000000000002</v>
      </c>
      <c r="E8" s="52">
        <f>HLOOKUP(E6,[1]Additionalities!E4:Y34,31,0)</f>
        <v>0</v>
      </c>
      <c r="F8" s="52">
        <f>HLOOKUP(F6,[1]Additionalities!F4:Z34,31,0)</f>
        <v>5.77</v>
      </c>
      <c r="G8" s="52">
        <f>HLOOKUP(G6,[1]Additionalities!G4:AA34,31,0)</f>
        <v>18.215050000000002</v>
      </c>
      <c r="H8" s="52">
        <f>HLOOKUP(H6,[1]Additionalities!H4:AB34,31,0)</f>
        <v>1.1399999999999999</v>
      </c>
      <c r="I8" s="52">
        <f>HLOOKUP(I6,[1]Additionalities!I4:AC34,31,0)</f>
        <v>6.62</v>
      </c>
      <c r="J8" s="52">
        <f>HLOOKUP(J6,[1]Additionalities!J4:AD34,31,0)</f>
        <v>23.67</v>
      </c>
      <c r="K8" s="52">
        <f>HLOOKUP(K6,[1]Additionalities!K4:AE34,31,0)</f>
        <v>3.28</v>
      </c>
      <c r="L8" s="52">
        <f>HLOOKUP(L6,[1]Additionalities!L4:AF34,31,0)</f>
        <v>4.76</v>
      </c>
      <c r="M8" s="52">
        <f>HLOOKUP(M6,[1]Additionalities!M4:AG34,31,0)</f>
        <v>3.57</v>
      </c>
      <c r="N8" s="52">
        <f>HLOOKUP(N6,[1]Additionalities!N4:AH34,31,0)</f>
        <v>34.61</v>
      </c>
      <c r="O8" s="52">
        <f>HLOOKUP(O6,[1]Additionalities!O4:AI34,31,0)</f>
        <v>7.47</v>
      </c>
      <c r="P8" s="52">
        <f>HLOOKUP(P6,[1]Additionalities!P4:AJ34,31,0)</f>
        <v>7.47</v>
      </c>
      <c r="Q8" s="52">
        <f>HLOOKUP(Q6,[1]Additionalities!Q4:AK34,31,0)</f>
        <v>17.38</v>
      </c>
      <c r="R8" s="52">
        <f>HLOOKUP(R6,[1]Additionalities!R4:AL34,31,0)</f>
        <v>15.63</v>
      </c>
      <c r="S8" s="52">
        <f>HLOOKUP(S6,[1]Additionalities!S4:AM34,31,0)</f>
        <v>15.63</v>
      </c>
      <c r="T8" s="52">
        <f>HLOOKUP(T6,[1]Additionalities!T4:AN34,31,0)</f>
        <v>11.11</v>
      </c>
      <c r="U8" s="52">
        <f>HLOOKUP(U6,[1]Additionalities!U4:AO34,31,0)</f>
        <v>7.64</v>
      </c>
      <c r="V8" s="52">
        <f>HLOOKUP(V6,[1]Additionalities!V4:AP34,31,0)</f>
        <v>6.5200000000000005</v>
      </c>
      <c r="W8" s="52">
        <f>HLOOKUP(W6,[1]Additionalities!W4:AQ34,31,0)</f>
        <v>6.18</v>
      </c>
      <c r="X8" s="42">
        <f t="shared" ref="X8" si="0">SUM(C8+F8+I8+L8+O8+R8+U8)</f>
        <v>47.89</v>
      </c>
      <c r="Y8" s="42">
        <f t="shared" ref="Y8" si="1">SUM(D8+G8+J8+M8+P8+S8+V8)</f>
        <v>78.162049999999994</v>
      </c>
      <c r="Z8" s="75">
        <f t="shared" ref="Z8" si="2">SUM(E8+H8+K8+N8+Q8+T8+W8)</f>
        <v>73.699999999999989</v>
      </c>
    </row>
    <row r="9" spans="1:32" s="139" customFormat="1" ht="24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32" s="139" customFormat="1" ht="24" customHeight="1">
      <c r="B10" s="155" t="e">
        <f>RAJ!B10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32" s="141" customFormat="1" ht="24" customHeight="1">
      <c r="A11" s="139"/>
      <c r="B11" s="155" t="e">
        <f>RAJ!B11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32" ht="18.75" customHeight="1">
      <c r="A12" s="44"/>
      <c r="B12" s="155" t="e">
        <f>RAJ!B12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C13" sqref="C13:C19"/>
      <pageMargins left="0.15748031496062992" right="0.15748031496062992" top="0.59055118110236227" bottom="0.19685039370078741" header="0.15748031496062992" footer="0.15748031496062992"/>
      <printOptions horizontalCentered="1"/>
      <pageSetup paperSize="9" scale="57" orientation="landscape" r:id="rId1"/>
    </customSheetView>
  </customSheetViews>
  <mergeCells count="15">
    <mergeCell ref="A9:H9"/>
    <mergeCell ref="U5:W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X5:Z5"/>
  </mergeCells>
  <printOptions horizontalCentered="1"/>
  <pageMargins left="0.15748031496062992" right="0.15748031496062992" top="0.59055118110236227" bottom="0.19685039370078741" header="0.15748031496062992" footer="0.15748031496062992"/>
  <pageSetup paperSize="9" scale="57" orientation="landscape"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J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8.28515625" style="1" customWidth="1"/>
    <col min="2" max="2" width="15.5703125" style="63" customWidth="1"/>
    <col min="3" max="3" width="10.42578125" style="1" bestFit="1" customWidth="1"/>
    <col min="4" max="4" width="8.28515625" style="1" bestFit="1" customWidth="1"/>
    <col min="5" max="5" width="7.28515625" style="1" bestFit="1" customWidth="1"/>
    <col min="6" max="6" width="10.42578125" style="1" bestFit="1" customWidth="1"/>
    <col min="7" max="7" width="8.28515625" style="1" bestFit="1" customWidth="1"/>
    <col min="8" max="8" width="7.28515625" style="1" bestFit="1" customWidth="1"/>
    <col min="9" max="9" width="10.42578125" style="1" bestFit="1" customWidth="1"/>
    <col min="10" max="10" width="8.28515625" style="1" bestFit="1" customWidth="1"/>
    <col min="11" max="11" width="7.28515625" style="1" bestFit="1" customWidth="1"/>
    <col min="12" max="12" width="10.42578125" style="1" bestFit="1" customWidth="1"/>
    <col min="13" max="13" width="7.85546875" style="1" bestFit="1" customWidth="1"/>
    <col min="14" max="14" width="7.28515625" style="1" bestFit="1" customWidth="1"/>
    <col min="15" max="15" width="10.42578125" style="1" bestFit="1" customWidth="1"/>
    <col min="16" max="16" width="7.85546875" style="1" bestFit="1" customWidth="1"/>
    <col min="17" max="17" width="7.28515625" style="1" bestFit="1" customWidth="1"/>
    <col min="18" max="18" width="10.42578125" style="1" bestFit="1" customWidth="1"/>
    <col min="19" max="19" width="7.85546875" style="1" bestFit="1" customWidth="1"/>
    <col min="20" max="20" width="7.28515625" style="1" bestFit="1" customWidth="1"/>
    <col min="21" max="21" width="10.42578125" style="1" bestFit="1" customWidth="1"/>
    <col min="22" max="22" width="8.140625" style="1" customWidth="1"/>
    <col min="23" max="23" width="8" style="1" customWidth="1"/>
    <col min="24" max="24" width="10.42578125" style="1" bestFit="1" customWidth="1"/>
    <col min="25" max="25" width="8.28515625" style="1" bestFit="1" customWidth="1"/>
    <col min="26" max="26" width="8.42578125" style="1" bestFit="1" customWidth="1"/>
    <col min="27" max="257" width="9.140625" style="1"/>
    <col min="258" max="258" width="7.7109375" style="1" customWidth="1"/>
    <col min="259" max="259" width="27.42578125" style="1" customWidth="1"/>
    <col min="260" max="271" width="9" style="1" bestFit="1" customWidth="1"/>
    <col min="272" max="277" width="9.140625" style="1" customWidth="1"/>
    <col min="278" max="278" width="10.140625" style="1" bestFit="1" customWidth="1"/>
    <col min="279" max="279" width="9.7109375" style="1" bestFit="1" customWidth="1"/>
    <col min="280" max="280" width="10.140625" style="1" bestFit="1" customWidth="1"/>
    <col min="281" max="282" width="9" style="1" bestFit="1" customWidth="1"/>
    <col min="283" max="513" width="9.140625" style="1"/>
    <col min="514" max="514" width="7.7109375" style="1" customWidth="1"/>
    <col min="515" max="515" width="27.42578125" style="1" customWidth="1"/>
    <col min="516" max="527" width="9" style="1" bestFit="1" customWidth="1"/>
    <col min="528" max="533" width="9.140625" style="1" customWidth="1"/>
    <col min="534" max="534" width="10.140625" style="1" bestFit="1" customWidth="1"/>
    <col min="535" max="535" width="9.7109375" style="1" bestFit="1" customWidth="1"/>
    <col min="536" max="536" width="10.140625" style="1" bestFit="1" customWidth="1"/>
    <col min="537" max="538" width="9" style="1" bestFit="1" customWidth="1"/>
    <col min="539" max="769" width="9.140625" style="1"/>
    <col min="770" max="770" width="7.7109375" style="1" customWidth="1"/>
    <col min="771" max="771" width="27.42578125" style="1" customWidth="1"/>
    <col min="772" max="783" width="9" style="1" bestFit="1" customWidth="1"/>
    <col min="784" max="789" width="9.140625" style="1" customWidth="1"/>
    <col min="790" max="790" width="10.140625" style="1" bestFit="1" customWidth="1"/>
    <col min="791" max="791" width="9.7109375" style="1" bestFit="1" customWidth="1"/>
    <col min="792" max="792" width="10.140625" style="1" bestFit="1" customWidth="1"/>
    <col min="793" max="794" width="9" style="1" bestFit="1" customWidth="1"/>
    <col min="795" max="1025" width="9.140625" style="1"/>
    <col min="1026" max="1026" width="7.7109375" style="1" customWidth="1"/>
    <col min="1027" max="1027" width="27.42578125" style="1" customWidth="1"/>
    <col min="1028" max="1039" width="9" style="1" bestFit="1" customWidth="1"/>
    <col min="1040" max="1045" width="9.140625" style="1" customWidth="1"/>
    <col min="1046" max="1046" width="10.140625" style="1" bestFit="1" customWidth="1"/>
    <col min="1047" max="1047" width="9.7109375" style="1" bestFit="1" customWidth="1"/>
    <col min="1048" max="1048" width="10.140625" style="1" bestFit="1" customWidth="1"/>
    <col min="1049" max="1050" width="9" style="1" bestFit="1" customWidth="1"/>
    <col min="1051" max="1281" width="9.140625" style="1"/>
    <col min="1282" max="1282" width="7.7109375" style="1" customWidth="1"/>
    <col min="1283" max="1283" width="27.42578125" style="1" customWidth="1"/>
    <col min="1284" max="1295" width="9" style="1" bestFit="1" customWidth="1"/>
    <col min="1296" max="1301" width="9.140625" style="1" customWidth="1"/>
    <col min="1302" max="1302" width="10.140625" style="1" bestFit="1" customWidth="1"/>
    <col min="1303" max="1303" width="9.7109375" style="1" bestFit="1" customWidth="1"/>
    <col min="1304" max="1304" width="10.140625" style="1" bestFit="1" customWidth="1"/>
    <col min="1305" max="1306" width="9" style="1" bestFit="1" customWidth="1"/>
    <col min="1307" max="1537" width="9.140625" style="1"/>
    <col min="1538" max="1538" width="7.7109375" style="1" customWidth="1"/>
    <col min="1539" max="1539" width="27.42578125" style="1" customWidth="1"/>
    <col min="1540" max="1551" width="9" style="1" bestFit="1" customWidth="1"/>
    <col min="1552" max="1557" width="9.140625" style="1" customWidth="1"/>
    <col min="1558" max="1558" width="10.140625" style="1" bestFit="1" customWidth="1"/>
    <col min="1559" max="1559" width="9.7109375" style="1" bestFit="1" customWidth="1"/>
    <col min="1560" max="1560" width="10.140625" style="1" bestFit="1" customWidth="1"/>
    <col min="1561" max="1562" width="9" style="1" bestFit="1" customWidth="1"/>
    <col min="1563" max="1793" width="9.140625" style="1"/>
    <col min="1794" max="1794" width="7.7109375" style="1" customWidth="1"/>
    <col min="1795" max="1795" width="27.42578125" style="1" customWidth="1"/>
    <col min="1796" max="1807" width="9" style="1" bestFit="1" customWidth="1"/>
    <col min="1808" max="1813" width="9.140625" style="1" customWidth="1"/>
    <col min="1814" max="1814" width="10.140625" style="1" bestFit="1" customWidth="1"/>
    <col min="1815" max="1815" width="9.7109375" style="1" bestFit="1" customWidth="1"/>
    <col min="1816" max="1816" width="10.140625" style="1" bestFit="1" customWidth="1"/>
    <col min="1817" max="1818" width="9" style="1" bestFit="1" customWidth="1"/>
    <col min="1819" max="2049" width="9.140625" style="1"/>
    <col min="2050" max="2050" width="7.7109375" style="1" customWidth="1"/>
    <col min="2051" max="2051" width="27.42578125" style="1" customWidth="1"/>
    <col min="2052" max="2063" width="9" style="1" bestFit="1" customWidth="1"/>
    <col min="2064" max="2069" width="9.140625" style="1" customWidth="1"/>
    <col min="2070" max="2070" width="10.140625" style="1" bestFit="1" customWidth="1"/>
    <col min="2071" max="2071" width="9.7109375" style="1" bestFit="1" customWidth="1"/>
    <col min="2072" max="2072" width="10.140625" style="1" bestFit="1" customWidth="1"/>
    <col min="2073" max="2074" width="9" style="1" bestFit="1" customWidth="1"/>
    <col min="2075" max="2305" width="9.140625" style="1"/>
    <col min="2306" max="2306" width="7.7109375" style="1" customWidth="1"/>
    <col min="2307" max="2307" width="27.42578125" style="1" customWidth="1"/>
    <col min="2308" max="2319" width="9" style="1" bestFit="1" customWidth="1"/>
    <col min="2320" max="2325" width="9.140625" style="1" customWidth="1"/>
    <col min="2326" max="2326" width="10.140625" style="1" bestFit="1" customWidth="1"/>
    <col min="2327" max="2327" width="9.7109375" style="1" bestFit="1" customWidth="1"/>
    <col min="2328" max="2328" width="10.140625" style="1" bestFit="1" customWidth="1"/>
    <col min="2329" max="2330" width="9" style="1" bestFit="1" customWidth="1"/>
    <col min="2331" max="2561" width="9.140625" style="1"/>
    <col min="2562" max="2562" width="7.7109375" style="1" customWidth="1"/>
    <col min="2563" max="2563" width="27.42578125" style="1" customWidth="1"/>
    <col min="2564" max="2575" width="9" style="1" bestFit="1" customWidth="1"/>
    <col min="2576" max="2581" width="9.140625" style="1" customWidth="1"/>
    <col min="2582" max="2582" width="10.140625" style="1" bestFit="1" customWidth="1"/>
    <col min="2583" max="2583" width="9.7109375" style="1" bestFit="1" customWidth="1"/>
    <col min="2584" max="2584" width="10.140625" style="1" bestFit="1" customWidth="1"/>
    <col min="2585" max="2586" width="9" style="1" bestFit="1" customWidth="1"/>
    <col min="2587" max="2817" width="9.140625" style="1"/>
    <col min="2818" max="2818" width="7.7109375" style="1" customWidth="1"/>
    <col min="2819" max="2819" width="27.42578125" style="1" customWidth="1"/>
    <col min="2820" max="2831" width="9" style="1" bestFit="1" customWidth="1"/>
    <col min="2832" max="2837" width="9.140625" style="1" customWidth="1"/>
    <col min="2838" max="2838" width="10.140625" style="1" bestFit="1" customWidth="1"/>
    <col min="2839" max="2839" width="9.7109375" style="1" bestFit="1" customWidth="1"/>
    <col min="2840" max="2840" width="10.140625" style="1" bestFit="1" customWidth="1"/>
    <col min="2841" max="2842" width="9" style="1" bestFit="1" customWidth="1"/>
    <col min="2843" max="3073" width="9.140625" style="1"/>
    <col min="3074" max="3074" width="7.7109375" style="1" customWidth="1"/>
    <col min="3075" max="3075" width="27.42578125" style="1" customWidth="1"/>
    <col min="3076" max="3087" width="9" style="1" bestFit="1" customWidth="1"/>
    <col min="3088" max="3093" width="9.140625" style="1" customWidth="1"/>
    <col min="3094" max="3094" width="10.140625" style="1" bestFit="1" customWidth="1"/>
    <col min="3095" max="3095" width="9.7109375" style="1" bestFit="1" customWidth="1"/>
    <col min="3096" max="3096" width="10.140625" style="1" bestFit="1" customWidth="1"/>
    <col min="3097" max="3098" width="9" style="1" bestFit="1" customWidth="1"/>
    <col min="3099" max="3329" width="9.140625" style="1"/>
    <col min="3330" max="3330" width="7.7109375" style="1" customWidth="1"/>
    <col min="3331" max="3331" width="27.42578125" style="1" customWidth="1"/>
    <col min="3332" max="3343" width="9" style="1" bestFit="1" customWidth="1"/>
    <col min="3344" max="3349" width="9.140625" style="1" customWidth="1"/>
    <col min="3350" max="3350" width="10.140625" style="1" bestFit="1" customWidth="1"/>
    <col min="3351" max="3351" width="9.7109375" style="1" bestFit="1" customWidth="1"/>
    <col min="3352" max="3352" width="10.140625" style="1" bestFit="1" customWidth="1"/>
    <col min="3353" max="3354" width="9" style="1" bestFit="1" customWidth="1"/>
    <col min="3355" max="3585" width="9.140625" style="1"/>
    <col min="3586" max="3586" width="7.7109375" style="1" customWidth="1"/>
    <col min="3587" max="3587" width="27.42578125" style="1" customWidth="1"/>
    <col min="3588" max="3599" width="9" style="1" bestFit="1" customWidth="1"/>
    <col min="3600" max="3605" width="9.140625" style="1" customWidth="1"/>
    <col min="3606" max="3606" width="10.140625" style="1" bestFit="1" customWidth="1"/>
    <col min="3607" max="3607" width="9.7109375" style="1" bestFit="1" customWidth="1"/>
    <col min="3608" max="3608" width="10.140625" style="1" bestFit="1" customWidth="1"/>
    <col min="3609" max="3610" width="9" style="1" bestFit="1" customWidth="1"/>
    <col min="3611" max="3841" width="9.140625" style="1"/>
    <col min="3842" max="3842" width="7.7109375" style="1" customWidth="1"/>
    <col min="3843" max="3843" width="27.42578125" style="1" customWidth="1"/>
    <col min="3844" max="3855" width="9" style="1" bestFit="1" customWidth="1"/>
    <col min="3856" max="3861" width="9.140625" style="1" customWidth="1"/>
    <col min="3862" max="3862" width="10.140625" style="1" bestFit="1" customWidth="1"/>
    <col min="3863" max="3863" width="9.7109375" style="1" bestFit="1" customWidth="1"/>
    <col min="3864" max="3864" width="10.140625" style="1" bestFit="1" customWidth="1"/>
    <col min="3865" max="3866" width="9" style="1" bestFit="1" customWidth="1"/>
    <col min="3867" max="4097" width="9.140625" style="1"/>
    <col min="4098" max="4098" width="7.7109375" style="1" customWidth="1"/>
    <col min="4099" max="4099" width="27.42578125" style="1" customWidth="1"/>
    <col min="4100" max="4111" width="9" style="1" bestFit="1" customWidth="1"/>
    <col min="4112" max="4117" width="9.140625" style="1" customWidth="1"/>
    <col min="4118" max="4118" width="10.140625" style="1" bestFit="1" customWidth="1"/>
    <col min="4119" max="4119" width="9.7109375" style="1" bestFit="1" customWidth="1"/>
    <col min="4120" max="4120" width="10.140625" style="1" bestFit="1" customWidth="1"/>
    <col min="4121" max="4122" width="9" style="1" bestFit="1" customWidth="1"/>
    <col min="4123" max="4353" width="9.140625" style="1"/>
    <col min="4354" max="4354" width="7.7109375" style="1" customWidth="1"/>
    <col min="4355" max="4355" width="27.42578125" style="1" customWidth="1"/>
    <col min="4356" max="4367" width="9" style="1" bestFit="1" customWidth="1"/>
    <col min="4368" max="4373" width="9.140625" style="1" customWidth="1"/>
    <col min="4374" max="4374" width="10.140625" style="1" bestFit="1" customWidth="1"/>
    <col min="4375" max="4375" width="9.7109375" style="1" bestFit="1" customWidth="1"/>
    <col min="4376" max="4376" width="10.140625" style="1" bestFit="1" customWidth="1"/>
    <col min="4377" max="4378" width="9" style="1" bestFit="1" customWidth="1"/>
    <col min="4379" max="4609" width="9.140625" style="1"/>
    <col min="4610" max="4610" width="7.7109375" style="1" customWidth="1"/>
    <col min="4611" max="4611" width="27.42578125" style="1" customWidth="1"/>
    <col min="4612" max="4623" width="9" style="1" bestFit="1" customWidth="1"/>
    <col min="4624" max="4629" width="9.140625" style="1" customWidth="1"/>
    <col min="4630" max="4630" width="10.140625" style="1" bestFit="1" customWidth="1"/>
    <col min="4631" max="4631" width="9.7109375" style="1" bestFit="1" customWidth="1"/>
    <col min="4632" max="4632" width="10.140625" style="1" bestFit="1" customWidth="1"/>
    <col min="4633" max="4634" width="9" style="1" bestFit="1" customWidth="1"/>
    <col min="4635" max="4865" width="9.140625" style="1"/>
    <col min="4866" max="4866" width="7.7109375" style="1" customWidth="1"/>
    <col min="4867" max="4867" width="27.42578125" style="1" customWidth="1"/>
    <col min="4868" max="4879" width="9" style="1" bestFit="1" customWidth="1"/>
    <col min="4880" max="4885" width="9.140625" style="1" customWidth="1"/>
    <col min="4886" max="4886" width="10.140625" style="1" bestFit="1" customWidth="1"/>
    <col min="4887" max="4887" width="9.7109375" style="1" bestFit="1" customWidth="1"/>
    <col min="4888" max="4888" width="10.140625" style="1" bestFit="1" customWidth="1"/>
    <col min="4889" max="4890" width="9" style="1" bestFit="1" customWidth="1"/>
    <col min="4891" max="5121" width="9.140625" style="1"/>
    <col min="5122" max="5122" width="7.7109375" style="1" customWidth="1"/>
    <col min="5123" max="5123" width="27.42578125" style="1" customWidth="1"/>
    <col min="5124" max="5135" width="9" style="1" bestFit="1" customWidth="1"/>
    <col min="5136" max="5141" width="9.140625" style="1" customWidth="1"/>
    <col min="5142" max="5142" width="10.140625" style="1" bestFit="1" customWidth="1"/>
    <col min="5143" max="5143" width="9.7109375" style="1" bestFit="1" customWidth="1"/>
    <col min="5144" max="5144" width="10.140625" style="1" bestFit="1" customWidth="1"/>
    <col min="5145" max="5146" width="9" style="1" bestFit="1" customWidth="1"/>
    <col min="5147" max="5377" width="9.140625" style="1"/>
    <col min="5378" max="5378" width="7.7109375" style="1" customWidth="1"/>
    <col min="5379" max="5379" width="27.42578125" style="1" customWidth="1"/>
    <col min="5380" max="5391" width="9" style="1" bestFit="1" customWidth="1"/>
    <col min="5392" max="5397" width="9.140625" style="1" customWidth="1"/>
    <col min="5398" max="5398" width="10.140625" style="1" bestFit="1" customWidth="1"/>
    <col min="5399" max="5399" width="9.7109375" style="1" bestFit="1" customWidth="1"/>
    <col min="5400" max="5400" width="10.140625" style="1" bestFit="1" customWidth="1"/>
    <col min="5401" max="5402" width="9" style="1" bestFit="1" customWidth="1"/>
    <col min="5403" max="5633" width="9.140625" style="1"/>
    <col min="5634" max="5634" width="7.7109375" style="1" customWidth="1"/>
    <col min="5635" max="5635" width="27.42578125" style="1" customWidth="1"/>
    <col min="5636" max="5647" width="9" style="1" bestFit="1" customWidth="1"/>
    <col min="5648" max="5653" width="9.140625" style="1" customWidth="1"/>
    <col min="5654" max="5654" width="10.140625" style="1" bestFit="1" customWidth="1"/>
    <col min="5655" max="5655" width="9.7109375" style="1" bestFit="1" customWidth="1"/>
    <col min="5656" max="5656" width="10.140625" style="1" bestFit="1" customWidth="1"/>
    <col min="5657" max="5658" width="9" style="1" bestFit="1" customWidth="1"/>
    <col min="5659" max="5889" width="9.140625" style="1"/>
    <col min="5890" max="5890" width="7.7109375" style="1" customWidth="1"/>
    <col min="5891" max="5891" width="27.42578125" style="1" customWidth="1"/>
    <col min="5892" max="5903" width="9" style="1" bestFit="1" customWidth="1"/>
    <col min="5904" max="5909" width="9.140625" style="1" customWidth="1"/>
    <col min="5910" max="5910" width="10.140625" style="1" bestFit="1" customWidth="1"/>
    <col min="5911" max="5911" width="9.7109375" style="1" bestFit="1" customWidth="1"/>
    <col min="5912" max="5912" width="10.140625" style="1" bestFit="1" customWidth="1"/>
    <col min="5913" max="5914" width="9" style="1" bestFit="1" customWidth="1"/>
    <col min="5915" max="6145" width="9.140625" style="1"/>
    <col min="6146" max="6146" width="7.7109375" style="1" customWidth="1"/>
    <col min="6147" max="6147" width="27.42578125" style="1" customWidth="1"/>
    <col min="6148" max="6159" width="9" style="1" bestFit="1" customWidth="1"/>
    <col min="6160" max="6165" width="9.140625" style="1" customWidth="1"/>
    <col min="6166" max="6166" width="10.140625" style="1" bestFit="1" customWidth="1"/>
    <col min="6167" max="6167" width="9.7109375" style="1" bestFit="1" customWidth="1"/>
    <col min="6168" max="6168" width="10.140625" style="1" bestFit="1" customWidth="1"/>
    <col min="6169" max="6170" width="9" style="1" bestFit="1" customWidth="1"/>
    <col min="6171" max="6401" width="9.140625" style="1"/>
    <col min="6402" max="6402" width="7.7109375" style="1" customWidth="1"/>
    <col min="6403" max="6403" width="27.42578125" style="1" customWidth="1"/>
    <col min="6404" max="6415" width="9" style="1" bestFit="1" customWidth="1"/>
    <col min="6416" max="6421" width="9.140625" style="1" customWidth="1"/>
    <col min="6422" max="6422" width="10.140625" style="1" bestFit="1" customWidth="1"/>
    <col min="6423" max="6423" width="9.7109375" style="1" bestFit="1" customWidth="1"/>
    <col min="6424" max="6424" width="10.140625" style="1" bestFit="1" customWidth="1"/>
    <col min="6425" max="6426" width="9" style="1" bestFit="1" customWidth="1"/>
    <col min="6427" max="6657" width="9.140625" style="1"/>
    <col min="6658" max="6658" width="7.7109375" style="1" customWidth="1"/>
    <col min="6659" max="6659" width="27.42578125" style="1" customWidth="1"/>
    <col min="6660" max="6671" width="9" style="1" bestFit="1" customWidth="1"/>
    <col min="6672" max="6677" width="9.140625" style="1" customWidth="1"/>
    <col min="6678" max="6678" width="10.140625" style="1" bestFit="1" customWidth="1"/>
    <col min="6679" max="6679" width="9.7109375" style="1" bestFit="1" customWidth="1"/>
    <col min="6680" max="6680" width="10.140625" style="1" bestFit="1" customWidth="1"/>
    <col min="6681" max="6682" width="9" style="1" bestFit="1" customWidth="1"/>
    <col min="6683" max="6913" width="9.140625" style="1"/>
    <col min="6914" max="6914" width="7.7109375" style="1" customWidth="1"/>
    <col min="6915" max="6915" width="27.42578125" style="1" customWidth="1"/>
    <col min="6916" max="6927" width="9" style="1" bestFit="1" customWidth="1"/>
    <col min="6928" max="6933" width="9.140625" style="1" customWidth="1"/>
    <col min="6934" max="6934" width="10.140625" style="1" bestFit="1" customWidth="1"/>
    <col min="6935" max="6935" width="9.7109375" style="1" bestFit="1" customWidth="1"/>
    <col min="6936" max="6936" width="10.140625" style="1" bestFit="1" customWidth="1"/>
    <col min="6937" max="6938" width="9" style="1" bestFit="1" customWidth="1"/>
    <col min="6939" max="7169" width="9.140625" style="1"/>
    <col min="7170" max="7170" width="7.7109375" style="1" customWidth="1"/>
    <col min="7171" max="7171" width="27.42578125" style="1" customWidth="1"/>
    <col min="7172" max="7183" width="9" style="1" bestFit="1" customWidth="1"/>
    <col min="7184" max="7189" width="9.140625" style="1" customWidth="1"/>
    <col min="7190" max="7190" width="10.140625" style="1" bestFit="1" customWidth="1"/>
    <col min="7191" max="7191" width="9.7109375" style="1" bestFit="1" customWidth="1"/>
    <col min="7192" max="7192" width="10.140625" style="1" bestFit="1" customWidth="1"/>
    <col min="7193" max="7194" width="9" style="1" bestFit="1" customWidth="1"/>
    <col min="7195" max="7425" width="9.140625" style="1"/>
    <col min="7426" max="7426" width="7.7109375" style="1" customWidth="1"/>
    <col min="7427" max="7427" width="27.42578125" style="1" customWidth="1"/>
    <col min="7428" max="7439" width="9" style="1" bestFit="1" customWidth="1"/>
    <col min="7440" max="7445" width="9.140625" style="1" customWidth="1"/>
    <col min="7446" max="7446" width="10.140625" style="1" bestFit="1" customWidth="1"/>
    <col min="7447" max="7447" width="9.7109375" style="1" bestFit="1" customWidth="1"/>
    <col min="7448" max="7448" width="10.140625" style="1" bestFit="1" customWidth="1"/>
    <col min="7449" max="7450" width="9" style="1" bestFit="1" customWidth="1"/>
    <col min="7451" max="7681" width="9.140625" style="1"/>
    <col min="7682" max="7682" width="7.7109375" style="1" customWidth="1"/>
    <col min="7683" max="7683" width="27.42578125" style="1" customWidth="1"/>
    <col min="7684" max="7695" width="9" style="1" bestFit="1" customWidth="1"/>
    <col min="7696" max="7701" width="9.140625" style="1" customWidth="1"/>
    <col min="7702" max="7702" width="10.140625" style="1" bestFit="1" customWidth="1"/>
    <col min="7703" max="7703" width="9.7109375" style="1" bestFit="1" customWidth="1"/>
    <col min="7704" max="7704" width="10.140625" style="1" bestFit="1" customWidth="1"/>
    <col min="7705" max="7706" width="9" style="1" bestFit="1" customWidth="1"/>
    <col min="7707" max="7937" width="9.140625" style="1"/>
    <col min="7938" max="7938" width="7.7109375" style="1" customWidth="1"/>
    <col min="7939" max="7939" width="27.42578125" style="1" customWidth="1"/>
    <col min="7940" max="7951" width="9" style="1" bestFit="1" customWidth="1"/>
    <col min="7952" max="7957" width="9.140625" style="1" customWidth="1"/>
    <col min="7958" max="7958" width="10.140625" style="1" bestFit="1" customWidth="1"/>
    <col min="7959" max="7959" width="9.7109375" style="1" bestFit="1" customWidth="1"/>
    <col min="7960" max="7960" width="10.140625" style="1" bestFit="1" customWidth="1"/>
    <col min="7961" max="7962" width="9" style="1" bestFit="1" customWidth="1"/>
    <col min="7963" max="8193" width="9.140625" style="1"/>
    <col min="8194" max="8194" width="7.7109375" style="1" customWidth="1"/>
    <col min="8195" max="8195" width="27.42578125" style="1" customWidth="1"/>
    <col min="8196" max="8207" width="9" style="1" bestFit="1" customWidth="1"/>
    <col min="8208" max="8213" width="9.140625" style="1" customWidth="1"/>
    <col min="8214" max="8214" width="10.140625" style="1" bestFit="1" customWidth="1"/>
    <col min="8215" max="8215" width="9.7109375" style="1" bestFit="1" customWidth="1"/>
    <col min="8216" max="8216" width="10.140625" style="1" bestFit="1" customWidth="1"/>
    <col min="8217" max="8218" width="9" style="1" bestFit="1" customWidth="1"/>
    <col min="8219" max="8449" width="9.140625" style="1"/>
    <col min="8450" max="8450" width="7.7109375" style="1" customWidth="1"/>
    <col min="8451" max="8451" width="27.42578125" style="1" customWidth="1"/>
    <col min="8452" max="8463" width="9" style="1" bestFit="1" customWidth="1"/>
    <col min="8464" max="8469" width="9.140625" style="1" customWidth="1"/>
    <col min="8470" max="8470" width="10.140625" style="1" bestFit="1" customWidth="1"/>
    <col min="8471" max="8471" width="9.7109375" style="1" bestFit="1" customWidth="1"/>
    <col min="8472" max="8472" width="10.140625" style="1" bestFit="1" customWidth="1"/>
    <col min="8473" max="8474" width="9" style="1" bestFit="1" customWidth="1"/>
    <col min="8475" max="8705" width="9.140625" style="1"/>
    <col min="8706" max="8706" width="7.7109375" style="1" customWidth="1"/>
    <col min="8707" max="8707" width="27.42578125" style="1" customWidth="1"/>
    <col min="8708" max="8719" width="9" style="1" bestFit="1" customWidth="1"/>
    <col min="8720" max="8725" width="9.140625" style="1" customWidth="1"/>
    <col min="8726" max="8726" width="10.140625" style="1" bestFit="1" customWidth="1"/>
    <col min="8727" max="8727" width="9.7109375" style="1" bestFit="1" customWidth="1"/>
    <col min="8728" max="8728" width="10.140625" style="1" bestFit="1" customWidth="1"/>
    <col min="8729" max="8730" width="9" style="1" bestFit="1" customWidth="1"/>
    <col min="8731" max="8961" width="9.140625" style="1"/>
    <col min="8962" max="8962" width="7.7109375" style="1" customWidth="1"/>
    <col min="8963" max="8963" width="27.42578125" style="1" customWidth="1"/>
    <col min="8964" max="8975" width="9" style="1" bestFit="1" customWidth="1"/>
    <col min="8976" max="8981" width="9.140625" style="1" customWidth="1"/>
    <col min="8982" max="8982" width="10.140625" style="1" bestFit="1" customWidth="1"/>
    <col min="8983" max="8983" width="9.7109375" style="1" bestFit="1" customWidth="1"/>
    <col min="8984" max="8984" width="10.140625" style="1" bestFit="1" customWidth="1"/>
    <col min="8985" max="8986" width="9" style="1" bestFit="1" customWidth="1"/>
    <col min="8987" max="9217" width="9.140625" style="1"/>
    <col min="9218" max="9218" width="7.7109375" style="1" customWidth="1"/>
    <col min="9219" max="9219" width="27.42578125" style="1" customWidth="1"/>
    <col min="9220" max="9231" width="9" style="1" bestFit="1" customWidth="1"/>
    <col min="9232" max="9237" width="9.140625" style="1" customWidth="1"/>
    <col min="9238" max="9238" width="10.140625" style="1" bestFit="1" customWidth="1"/>
    <col min="9239" max="9239" width="9.7109375" style="1" bestFit="1" customWidth="1"/>
    <col min="9240" max="9240" width="10.140625" style="1" bestFit="1" customWidth="1"/>
    <col min="9241" max="9242" width="9" style="1" bestFit="1" customWidth="1"/>
    <col min="9243" max="9473" width="9.140625" style="1"/>
    <col min="9474" max="9474" width="7.7109375" style="1" customWidth="1"/>
    <col min="9475" max="9475" width="27.42578125" style="1" customWidth="1"/>
    <col min="9476" max="9487" width="9" style="1" bestFit="1" customWidth="1"/>
    <col min="9488" max="9493" width="9.140625" style="1" customWidth="1"/>
    <col min="9494" max="9494" width="10.140625" style="1" bestFit="1" customWidth="1"/>
    <col min="9495" max="9495" width="9.7109375" style="1" bestFit="1" customWidth="1"/>
    <col min="9496" max="9496" width="10.140625" style="1" bestFit="1" customWidth="1"/>
    <col min="9497" max="9498" width="9" style="1" bestFit="1" customWidth="1"/>
    <col min="9499" max="9729" width="9.140625" style="1"/>
    <col min="9730" max="9730" width="7.7109375" style="1" customWidth="1"/>
    <col min="9731" max="9731" width="27.42578125" style="1" customWidth="1"/>
    <col min="9732" max="9743" width="9" style="1" bestFit="1" customWidth="1"/>
    <col min="9744" max="9749" width="9.140625" style="1" customWidth="1"/>
    <col min="9750" max="9750" width="10.140625" style="1" bestFit="1" customWidth="1"/>
    <col min="9751" max="9751" width="9.7109375" style="1" bestFit="1" customWidth="1"/>
    <col min="9752" max="9752" width="10.140625" style="1" bestFit="1" customWidth="1"/>
    <col min="9753" max="9754" width="9" style="1" bestFit="1" customWidth="1"/>
    <col min="9755" max="9985" width="9.140625" style="1"/>
    <col min="9986" max="9986" width="7.7109375" style="1" customWidth="1"/>
    <col min="9987" max="9987" width="27.42578125" style="1" customWidth="1"/>
    <col min="9988" max="9999" width="9" style="1" bestFit="1" customWidth="1"/>
    <col min="10000" max="10005" width="9.140625" style="1" customWidth="1"/>
    <col min="10006" max="10006" width="10.140625" style="1" bestFit="1" customWidth="1"/>
    <col min="10007" max="10007" width="9.7109375" style="1" bestFit="1" customWidth="1"/>
    <col min="10008" max="10008" width="10.140625" style="1" bestFit="1" customWidth="1"/>
    <col min="10009" max="10010" width="9" style="1" bestFit="1" customWidth="1"/>
    <col min="10011" max="10241" width="9.140625" style="1"/>
    <col min="10242" max="10242" width="7.7109375" style="1" customWidth="1"/>
    <col min="10243" max="10243" width="27.42578125" style="1" customWidth="1"/>
    <col min="10244" max="10255" width="9" style="1" bestFit="1" customWidth="1"/>
    <col min="10256" max="10261" width="9.140625" style="1" customWidth="1"/>
    <col min="10262" max="10262" width="10.140625" style="1" bestFit="1" customWidth="1"/>
    <col min="10263" max="10263" width="9.7109375" style="1" bestFit="1" customWidth="1"/>
    <col min="10264" max="10264" width="10.140625" style="1" bestFit="1" customWidth="1"/>
    <col min="10265" max="10266" width="9" style="1" bestFit="1" customWidth="1"/>
    <col min="10267" max="10497" width="9.140625" style="1"/>
    <col min="10498" max="10498" width="7.7109375" style="1" customWidth="1"/>
    <col min="10499" max="10499" width="27.42578125" style="1" customWidth="1"/>
    <col min="10500" max="10511" width="9" style="1" bestFit="1" customWidth="1"/>
    <col min="10512" max="10517" width="9.140625" style="1" customWidth="1"/>
    <col min="10518" max="10518" width="10.140625" style="1" bestFit="1" customWidth="1"/>
    <col min="10519" max="10519" width="9.7109375" style="1" bestFit="1" customWidth="1"/>
    <col min="10520" max="10520" width="10.140625" style="1" bestFit="1" customWidth="1"/>
    <col min="10521" max="10522" width="9" style="1" bestFit="1" customWidth="1"/>
    <col min="10523" max="10753" width="9.140625" style="1"/>
    <col min="10754" max="10754" width="7.7109375" style="1" customWidth="1"/>
    <col min="10755" max="10755" width="27.42578125" style="1" customWidth="1"/>
    <col min="10756" max="10767" width="9" style="1" bestFit="1" customWidth="1"/>
    <col min="10768" max="10773" width="9.140625" style="1" customWidth="1"/>
    <col min="10774" max="10774" width="10.140625" style="1" bestFit="1" customWidth="1"/>
    <col min="10775" max="10775" width="9.7109375" style="1" bestFit="1" customWidth="1"/>
    <col min="10776" max="10776" width="10.140625" style="1" bestFit="1" customWidth="1"/>
    <col min="10777" max="10778" width="9" style="1" bestFit="1" customWidth="1"/>
    <col min="10779" max="11009" width="9.140625" style="1"/>
    <col min="11010" max="11010" width="7.7109375" style="1" customWidth="1"/>
    <col min="11011" max="11011" width="27.42578125" style="1" customWidth="1"/>
    <col min="11012" max="11023" width="9" style="1" bestFit="1" customWidth="1"/>
    <col min="11024" max="11029" width="9.140625" style="1" customWidth="1"/>
    <col min="11030" max="11030" width="10.140625" style="1" bestFit="1" customWidth="1"/>
    <col min="11031" max="11031" width="9.7109375" style="1" bestFit="1" customWidth="1"/>
    <col min="11032" max="11032" width="10.140625" style="1" bestFit="1" customWidth="1"/>
    <col min="11033" max="11034" width="9" style="1" bestFit="1" customWidth="1"/>
    <col min="11035" max="11265" width="9.140625" style="1"/>
    <col min="11266" max="11266" width="7.7109375" style="1" customWidth="1"/>
    <col min="11267" max="11267" width="27.42578125" style="1" customWidth="1"/>
    <col min="11268" max="11279" width="9" style="1" bestFit="1" customWidth="1"/>
    <col min="11280" max="11285" width="9.140625" style="1" customWidth="1"/>
    <col min="11286" max="11286" width="10.140625" style="1" bestFit="1" customWidth="1"/>
    <col min="11287" max="11287" width="9.7109375" style="1" bestFit="1" customWidth="1"/>
    <col min="11288" max="11288" width="10.140625" style="1" bestFit="1" customWidth="1"/>
    <col min="11289" max="11290" width="9" style="1" bestFit="1" customWidth="1"/>
    <col min="11291" max="11521" width="9.140625" style="1"/>
    <col min="11522" max="11522" width="7.7109375" style="1" customWidth="1"/>
    <col min="11523" max="11523" width="27.42578125" style="1" customWidth="1"/>
    <col min="11524" max="11535" width="9" style="1" bestFit="1" customWidth="1"/>
    <col min="11536" max="11541" width="9.140625" style="1" customWidth="1"/>
    <col min="11542" max="11542" width="10.140625" style="1" bestFit="1" customWidth="1"/>
    <col min="11543" max="11543" width="9.7109375" style="1" bestFit="1" customWidth="1"/>
    <col min="11544" max="11544" width="10.140625" style="1" bestFit="1" customWidth="1"/>
    <col min="11545" max="11546" width="9" style="1" bestFit="1" customWidth="1"/>
    <col min="11547" max="11777" width="9.140625" style="1"/>
    <col min="11778" max="11778" width="7.7109375" style="1" customWidth="1"/>
    <col min="11779" max="11779" width="27.42578125" style="1" customWidth="1"/>
    <col min="11780" max="11791" width="9" style="1" bestFit="1" customWidth="1"/>
    <col min="11792" max="11797" width="9.140625" style="1" customWidth="1"/>
    <col min="11798" max="11798" width="10.140625" style="1" bestFit="1" customWidth="1"/>
    <col min="11799" max="11799" width="9.7109375" style="1" bestFit="1" customWidth="1"/>
    <col min="11800" max="11800" width="10.140625" style="1" bestFit="1" customWidth="1"/>
    <col min="11801" max="11802" width="9" style="1" bestFit="1" customWidth="1"/>
    <col min="11803" max="12033" width="9.140625" style="1"/>
    <col min="12034" max="12034" width="7.7109375" style="1" customWidth="1"/>
    <col min="12035" max="12035" width="27.42578125" style="1" customWidth="1"/>
    <col min="12036" max="12047" width="9" style="1" bestFit="1" customWidth="1"/>
    <col min="12048" max="12053" width="9.140625" style="1" customWidth="1"/>
    <col min="12054" max="12054" width="10.140625" style="1" bestFit="1" customWidth="1"/>
    <col min="12055" max="12055" width="9.7109375" style="1" bestFit="1" customWidth="1"/>
    <col min="12056" max="12056" width="10.140625" style="1" bestFit="1" customWidth="1"/>
    <col min="12057" max="12058" width="9" style="1" bestFit="1" customWidth="1"/>
    <col min="12059" max="12289" width="9.140625" style="1"/>
    <col min="12290" max="12290" width="7.7109375" style="1" customWidth="1"/>
    <col min="12291" max="12291" width="27.42578125" style="1" customWidth="1"/>
    <col min="12292" max="12303" width="9" style="1" bestFit="1" customWidth="1"/>
    <col min="12304" max="12309" width="9.140625" style="1" customWidth="1"/>
    <col min="12310" max="12310" width="10.140625" style="1" bestFit="1" customWidth="1"/>
    <col min="12311" max="12311" width="9.7109375" style="1" bestFit="1" customWidth="1"/>
    <col min="12312" max="12312" width="10.140625" style="1" bestFit="1" customWidth="1"/>
    <col min="12313" max="12314" width="9" style="1" bestFit="1" customWidth="1"/>
    <col min="12315" max="12545" width="9.140625" style="1"/>
    <col min="12546" max="12546" width="7.7109375" style="1" customWidth="1"/>
    <col min="12547" max="12547" width="27.42578125" style="1" customWidth="1"/>
    <col min="12548" max="12559" width="9" style="1" bestFit="1" customWidth="1"/>
    <col min="12560" max="12565" width="9.140625" style="1" customWidth="1"/>
    <col min="12566" max="12566" width="10.140625" style="1" bestFit="1" customWidth="1"/>
    <col min="12567" max="12567" width="9.7109375" style="1" bestFit="1" customWidth="1"/>
    <col min="12568" max="12568" width="10.140625" style="1" bestFit="1" customWidth="1"/>
    <col min="12569" max="12570" width="9" style="1" bestFit="1" customWidth="1"/>
    <col min="12571" max="12801" width="9.140625" style="1"/>
    <col min="12802" max="12802" width="7.7109375" style="1" customWidth="1"/>
    <col min="12803" max="12803" width="27.42578125" style="1" customWidth="1"/>
    <col min="12804" max="12815" width="9" style="1" bestFit="1" customWidth="1"/>
    <col min="12816" max="12821" width="9.140625" style="1" customWidth="1"/>
    <col min="12822" max="12822" width="10.140625" style="1" bestFit="1" customWidth="1"/>
    <col min="12823" max="12823" width="9.7109375" style="1" bestFit="1" customWidth="1"/>
    <col min="12824" max="12824" width="10.140625" style="1" bestFit="1" customWidth="1"/>
    <col min="12825" max="12826" width="9" style="1" bestFit="1" customWidth="1"/>
    <col min="12827" max="13057" width="9.140625" style="1"/>
    <col min="13058" max="13058" width="7.7109375" style="1" customWidth="1"/>
    <col min="13059" max="13059" width="27.42578125" style="1" customWidth="1"/>
    <col min="13060" max="13071" width="9" style="1" bestFit="1" customWidth="1"/>
    <col min="13072" max="13077" width="9.140625" style="1" customWidth="1"/>
    <col min="13078" max="13078" width="10.140625" style="1" bestFit="1" customWidth="1"/>
    <col min="13079" max="13079" width="9.7109375" style="1" bestFit="1" customWidth="1"/>
    <col min="13080" max="13080" width="10.140625" style="1" bestFit="1" customWidth="1"/>
    <col min="13081" max="13082" width="9" style="1" bestFit="1" customWidth="1"/>
    <col min="13083" max="13313" width="9.140625" style="1"/>
    <col min="13314" max="13314" width="7.7109375" style="1" customWidth="1"/>
    <col min="13315" max="13315" width="27.42578125" style="1" customWidth="1"/>
    <col min="13316" max="13327" width="9" style="1" bestFit="1" customWidth="1"/>
    <col min="13328" max="13333" width="9.140625" style="1" customWidth="1"/>
    <col min="13334" max="13334" width="10.140625" style="1" bestFit="1" customWidth="1"/>
    <col min="13335" max="13335" width="9.7109375" style="1" bestFit="1" customWidth="1"/>
    <col min="13336" max="13336" width="10.140625" style="1" bestFit="1" customWidth="1"/>
    <col min="13337" max="13338" width="9" style="1" bestFit="1" customWidth="1"/>
    <col min="13339" max="13569" width="9.140625" style="1"/>
    <col min="13570" max="13570" width="7.7109375" style="1" customWidth="1"/>
    <col min="13571" max="13571" width="27.42578125" style="1" customWidth="1"/>
    <col min="13572" max="13583" width="9" style="1" bestFit="1" customWidth="1"/>
    <col min="13584" max="13589" width="9.140625" style="1" customWidth="1"/>
    <col min="13590" max="13590" width="10.140625" style="1" bestFit="1" customWidth="1"/>
    <col min="13591" max="13591" width="9.7109375" style="1" bestFit="1" customWidth="1"/>
    <col min="13592" max="13592" width="10.140625" style="1" bestFit="1" customWidth="1"/>
    <col min="13593" max="13594" width="9" style="1" bestFit="1" customWidth="1"/>
    <col min="13595" max="13825" width="9.140625" style="1"/>
    <col min="13826" max="13826" width="7.7109375" style="1" customWidth="1"/>
    <col min="13827" max="13827" width="27.42578125" style="1" customWidth="1"/>
    <col min="13828" max="13839" width="9" style="1" bestFit="1" customWidth="1"/>
    <col min="13840" max="13845" width="9.140625" style="1" customWidth="1"/>
    <col min="13846" max="13846" width="10.140625" style="1" bestFit="1" customWidth="1"/>
    <col min="13847" max="13847" width="9.7109375" style="1" bestFit="1" customWidth="1"/>
    <col min="13848" max="13848" width="10.140625" style="1" bestFit="1" customWidth="1"/>
    <col min="13849" max="13850" width="9" style="1" bestFit="1" customWidth="1"/>
    <col min="13851" max="14081" width="9.140625" style="1"/>
    <col min="14082" max="14082" width="7.7109375" style="1" customWidth="1"/>
    <col min="14083" max="14083" width="27.42578125" style="1" customWidth="1"/>
    <col min="14084" max="14095" width="9" style="1" bestFit="1" customWidth="1"/>
    <col min="14096" max="14101" width="9.140625" style="1" customWidth="1"/>
    <col min="14102" max="14102" width="10.140625" style="1" bestFit="1" customWidth="1"/>
    <col min="14103" max="14103" width="9.7109375" style="1" bestFit="1" customWidth="1"/>
    <col min="14104" max="14104" width="10.140625" style="1" bestFit="1" customWidth="1"/>
    <col min="14105" max="14106" width="9" style="1" bestFit="1" customWidth="1"/>
    <col min="14107" max="14337" width="9.140625" style="1"/>
    <col min="14338" max="14338" width="7.7109375" style="1" customWidth="1"/>
    <col min="14339" max="14339" width="27.42578125" style="1" customWidth="1"/>
    <col min="14340" max="14351" width="9" style="1" bestFit="1" customWidth="1"/>
    <col min="14352" max="14357" width="9.140625" style="1" customWidth="1"/>
    <col min="14358" max="14358" width="10.140625" style="1" bestFit="1" customWidth="1"/>
    <col min="14359" max="14359" width="9.7109375" style="1" bestFit="1" customWidth="1"/>
    <col min="14360" max="14360" width="10.140625" style="1" bestFit="1" customWidth="1"/>
    <col min="14361" max="14362" width="9" style="1" bestFit="1" customWidth="1"/>
    <col min="14363" max="14593" width="9.140625" style="1"/>
    <col min="14594" max="14594" width="7.7109375" style="1" customWidth="1"/>
    <col min="14595" max="14595" width="27.42578125" style="1" customWidth="1"/>
    <col min="14596" max="14607" width="9" style="1" bestFit="1" customWidth="1"/>
    <col min="14608" max="14613" width="9.140625" style="1" customWidth="1"/>
    <col min="14614" max="14614" width="10.140625" style="1" bestFit="1" customWidth="1"/>
    <col min="14615" max="14615" width="9.7109375" style="1" bestFit="1" customWidth="1"/>
    <col min="14616" max="14616" width="10.140625" style="1" bestFit="1" customWidth="1"/>
    <col min="14617" max="14618" width="9" style="1" bestFit="1" customWidth="1"/>
    <col min="14619" max="14849" width="9.140625" style="1"/>
    <col min="14850" max="14850" width="7.7109375" style="1" customWidth="1"/>
    <col min="14851" max="14851" width="27.42578125" style="1" customWidth="1"/>
    <col min="14852" max="14863" width="9" style="1" bestFit="1" customWidth="1"/>
    <col min="14864" max="14869" width="9.140625" style="1" customWidth="1"/>
    <col min="14870" max="14870" width="10.140625" style="1" bestFit="1" customWidth="1"/>
    <col min="14871" max="14871" width="9.7109375" style="1" bestFit="1" customWidth="1"/>
    <col min="14872" max="14872" width="10.140625" style="1" bestFit="1" customWidth="1"/>
    <col min="14873" max="14874" width="9" style="1" bestFit="1" customWidth="1"/>
    <col min="14875" max="15105" width="9.140625" style="1"/>
    <col min="15106" max="15106" width="7.7109375" style="1" customWidth="1"/>
    <col min="15107" max="15107" width="27.42578125" style="1" customWidth="1"/>
    <col min="15108" max="15119" width="9" style="1" bestFit="1" customWidth="1"/>
    <col min="15120" max="15125" width="9.140625" style="1" customWidth="1"/>
    <col min="15126" max="15126" width="10.140625" style="1" bestFit="1" customWidth="1"/>
    <col min="15127" max="15127" width="9.7109375" style="1" bestFit="1" customWidth="1"/>
    <col min="15128" max="15128" width="10.140625" style="1" bestFit="1" customWidth="1"/>
    <col min="15129" max="15130" width="9" style="1" bestFit="1" customWidth="1"/>
    <col min="15131" max="15361" width="9.140625" style="1"/>
    <col min="15362" max="15362" width="7.7109375" style="1" customWidth="1"/>
    <col min="15363" max="15363" width="27.42578125" style="1" customWidth="1"/>
    <col min="15364" max="15375" width="9" style="1" bestFit="1" customWidth="1"/>
    <col min="15376" max="15381" width="9.140625" style="1" customWidth="1"/>
    <col min="15382" max="15382" width="10.140625" style="1" bestFit="1" customWidth="1"/>
    <col min="15383" max="15383" width="9.7109375" style="1" bestFit="1" customWidth="1"/>
    <col min="15384" max="15384" width="10.140625" style="1" bestFit="1" customWidth="1"/>
    <col min="15385" max="15386" width="9" style="1" bestFit="1" customWidth="1"/>
    <col min="15387" max="15617" width="9.140625" style="1"/>
    <col min="15618" max="15618" width="7.7109375" style="1" customWidth="1"/>
    <col min="15619" max="15619" width="27.42578125" style="1" customWidth="1"/>
    <col min="15620" max="15631" width="9" style="1" bestFit="1" customWidth="1"/>
    <col min="15632" max="15637" width="9.140625" style="1" customWidth="1"/>
    <col min="15638" max="15638" width="10.140625" style="1" bestFit="1" customWidth="1"/>
    <col min="15639" max="15639" width="9.7109375" style="1" bestFit="1" customWidth="1"/>
    <col min="15640" max="15640" width="10.140625" style="1" bestFit="1" customWidth="1"/>
    <col min="15641" max="15642" width="9" style="1" bestFit="1" customWidth="1"/>
    <col min="15643" max="15873" width="9.140625" style="1"/>
    <col min="15874" max="15874" width="7.7109375" style="1" customWidth="1"/>
    <col min="15875" max="15875" width="27.42578125" style="1" customWidth="1"/>
    <col min="15876" max="15887" width="9" style="1" bestFit="1" customWidth="1"/>
    <col min="15888" max="15893" width="9.140625" style="1" customWidth="1"/>
    <col min="15894" max="15894" width="10.140625" style="1" bestFit="1" customWidth="1"/>
    <col min="15895" max="15895" width="9.7109375" style="1" bestFit="1" customWidth="1"/>
    <col min="15896" max="15896" width="10.140625" style="1" bestFit="1" customWidth="1"/>
    <col min="15897" max="15898" width="9" style="1" bestFit="1" customWidth="1"/>
    <col min="15899" max="16129" width="9.140625" style="1"/>
    <col min="16130" max="16130" width="7.7109375" style="1" customWidth="1"/>
    <col min="16131" max="16131" width="27.42578125" style="1" customWidth="1"/>
    <col min="16132" max="16143" width="9" style="1" bestFit="1" customWidth="1"/>
    <col min="16144" max="16149" width="9.140625" style="1" customWidth="1"/>
    <col min="16150" max="16150" width="10.140625" style="1" bestFit="1" customWidth="1"/>
    <col min="16151" max="16151" width="9.7109375" style="1" bestFit="1" customWidth="1"/>
    <col min="16152" max="16152" width="10.140625" style="1" bestFit="1" customWidth="1"/>
    <col min="16153" max="16154" width="9" style="1" bestFit="1" customWidth="1"/>
    <col min="16155" max="16384" width="9.140625" style="1"/>
  </cols>
  <sheetData>
    <row r="1" spans="1:26" s="45" customFormat="1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45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s="45" customFormat="1" ht="21.75" customHeight="1">
      <c r="A3" s="216" t="s">
        <v>52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45" customFormat="1" ht="23.25" customHeight="1" thickBot="1">
      <c r="A4" s="238" t="s">
        <v>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s="54" customFormat="1" ht="27" customHeight="1">
      <c r="A5" s="242" t="s">
        <v>10</v>
      </c>
      <c r="B5" s="246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54" customFormat="1" ht="31.5">
      <c r="A6" s="243"/>
      <c r="B6" s="247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54" customFormat="1" ht="44.25" customHeight="1">
      <c r="A7" s="125">
        <v>1</v>
      </c>
      <c r="B7" s="124" t="s">
        <v>17</v>
      </c>
      <c r="C7" s="52">
        <f>HLOOKUP(C6,[1]RCH!C4:W35,32,0)</f>
        <v>74.582599999999999</v>
      </c>
      <c r="D7" s="52">
        <f>HLOOKUP(D6,[1]RCH!D4:X35,32,0)</f>
        <v>61.384999999999998</v>
      </c>
      <c r="E7" s="52">
        <f>HLOOKUP(E6,[1]RCH!E4:X35,32,0)</f>
        <v>13.01</v>
      </c>
      <c r="F7" s="52">
        <f>HLOOKUP(F6,[1]RCH!F4:X35,32,0)</f>
        <v>92.61</v>
      </c>
      <c r="G7" s="52">
        <f>HLOOKUP(G6,[1]RCH!G4:X35,32,0)</f>
        <v>74.8</v>
      </c>
      <c r="H7" s="52">
        <f>HLOOKUP(H6,[1]RCH!H4:Y35,32,0)</f>
        <v>62.42</v>
      </c>
      <c r="I7" s="52">
        <f>HLOOKUP(I6,[1]RCH!I4:Z35,32,0)</f>
        <v>78.459999999999994</v>
      </c>
      <c r="J7" s="52">
        <f>HLOOKUP(J6,[1]RCH!J4:AA35,32,0)</f>
        <v>103.05</v>
      </c>
      <c r="K7" s="52">
        <f>HLOOKUP(K6,[1]RCH!K4:AB35,32,0)</f>
        <v>74.23</v>
      </c>
      <c r="L7" s="52">
        <f>HLOOKUP(L6,[1]RCH!L4:AC35,32,0)</f>
        <v>144.79</v>
      </c>
      <c r="M7" s="52">
        <f>HLOOKUP(M6,[1]RCH!M4:AD35,32,0)</f>
        <v>144.79</v>
      </c>
      <c r="N7" s="52">
        <f>HLOOKUP(N6,[1]RCH!N4:AE35,32,0)</f>
        <v>95.49</v>
      </c>
      <c r="O7" s="52">
        <f>HLOOKUP(O6,[1]RCH!O4:AF35,32,0)</f>
        <v>153.55000000000001</v>
      </c>
      <c r="P7" s="52">
        <f>HLOOKUP(P6,[1]RCH!P4:AG35,32,0)</f>
        <v>153.55000000000001</v>
      </c>
      <c r="Q7" s="52">
        <f>HLOOKUP(Q6,[1]RCH!Q4:AH35,32,0)</f>
        <v>133.82</v>
      </c>
      <c r="R7" s="52">
        <f>HLOOKUP(R6,[1]RCH!R4:AI35,32,0)</f>
        <v>174.33</v>
      </c>
      <c r="S7" s="52">
        <f>HLOOKUP(S6,[1]RCH!S4:AJ35,32,0)</f>
        <v>163.07999999999998</v>
      </c>
      <c r="T7" s="52">
        <f>HLOOKUP(T6,[1]RCH!T4:AK35,32,0)</f>
        <v>149.77000000000001</v>
      </c>
      <c r="U7" s="52">
        <f>HLOOKUP(U6,[1]RCH!U4:AL35,32,0)</f>
        <v>193.17</v>
      </c>
      <c r="V7" s="52">
        <f>HLOOKUP(V6,[1]RCH!V4:AM35,32,0)</f>
        <v>96.589999999999989</v>
      </c>
      <c r="W7" s="52">
        <f>HLOOKUP(W6,[1]RCH!W4:AN35,32,0)</f>
        <v>134.63906678000001</v>
      </c>
      <c r="X7" s="42">
        <f>SUM(C7+F7+I7+L7+O7+R7+U7)</f>
        <v>911.49260000000004</v>
      </c>
      <c r="Y7" s="42">
        <f>SUM(D7+G7+J7+M7+P7+S7+V7)</f>
        <v>797.245</v>
      </c>
      <c r="Z7" s="75">
        <f>SUM(E7+H7+K7+N7+Q7+T7+W7)</f>
        <v>663.37906678000002</v>
      </c>
    </row>
    <row r="8" spans="1:26" s="54" customFormat="1" ht="44.25" customHeight="1">
      <c r="A8" s="12">
        <v>2</v>
      </c>
      <c r="B8" s="9" t="s">
        <v>18</v>
      </c>
      <c r="C8" s="52">
        <f>HLOOKUP(C6,[1]Additionalities!C4:W35,32,0)</f>
        <v>0</v>
      </c>
      <c r="D8" s="52">
        <f>HLOOKUP(D6,[1]Additionalities!D4:X35,32,0)</f>
        <v>31.63</v>
      </c>
      <c r="E8" s="52">
        <f>HLOOKUP(E6,[1]Additionalities!E4:Y35,32,0)</f>
        <v>8.68</v>
      </c>
      <c r="F8" s="52">
        <f>HLOOKUP(F6,[1]Additionalities!F4:Z35,32,0)</f>
        <v>84.19</v>
      </c>
      <c r="G8" s="52">
        <f>HLOOKUP(G6,[1]Additionalities!G4:AA35,32,0)</f>
        <v>97.932500000000005</v>
      </c>
      <c r="H8" s="52">
        <f>HLOOKUP(H6,[1]Additionalities!H4:AB35,32,0)</f>
        <v>27.34</v>
      </c>
      <c r="I8" s="52">
        <f>HLOOKUP(I6,[1]Additionalities!I4:AC35,32,0)</f>
        <v>147.19</v>
      </c>
      <c r="J8" s="52">
        <f>HLOOKUP(J6,[1]Additionalities!J4:AD35,32,0)</f>
        <v>226.83</v>
      </c>
      <c r="K8" s="52">
        <f>HLOOKUP(K6,[1]Additionalities!K4:AE35,32,0)</f>
        <v>84.39</v>
      </c>
      <c r="L8" s="52">
        <f>HLOOKUP(L6,[1]Additionalities!L4:AF35,32,0)</f>
        <v>124.15</v>
      </c>
      <c r="M8" s="52">
        <f>HLOOKUP(M6,[1]Additionalities!M4:AG35,32,0)</f>
        <v>124.15</v>
      </c>
      <c r="N8" s="52">
        <f>HLOOKUP(N6,[1]Additionalities!N4:AH35,32,0)</f>
        <v>136.86000000000001</v>
      </c>
      <c r="O8" s="52">
        <f>HLOOKUP(O6,[1]Additionalities!O4:AI35,32,0)</f>
        <v>164.25</v>
      </c>
      <c r="P8" s="52">
        <f>HLOOKUP(P6,[1]Additionalities!P4:AJ35,32,0)</f>
        <v>164.25</v>
      </c>
      <c r="Q8" s="52">
        <f>HLOOKUP(Q6,[1]Additionalities!Q4:AK35,32,0)</f>
        <v>208.54</v>
      </c>
      <c r="R8" s="52">
        <f>HLOOKUP(R6,[1]Additionalities!R4:AL35,32,0)</f>
        <v>193.34</v>
      </c>
      <c r="S8" s="52">
        <f>HLOOKUP(S6,[1]Additionalities!S4:AM35,32,0)</f>
        <v>193.34</v>
      </c>
      <c r="T8" s="52">
        <f>HLOOKUP(T6,[1]Additionalities!T4:AN35,32,0)</f>
        <v>277.52999999999997</v>
      </c>
      <c r="U8" s="52">
        <f>HLOOKUP(U6,[1]Additionalities!U4:AO35,32,0)</f>
        <v>237.83</v>
      </c>
      <c r="V8" s="52">
        <f>HLOOKUP(V6,[1]Additionalities!V4:AP35,32,0)</f>
        <v>237.82999999999998</v>
      </c>
      <c r="W8" s="52">
        <f>HLOOKUP(W6,[1]Additionalities!W4:AQ35,32,0)</f>
        <v>168.14</v>
      </c>
      <c r="X8" s="42">
        <f t="shared" ref="X8" si="0">SUM(C8+F8+I8+L8+O8+R8+U8)</f>
        <v>950.95</v>
      </c>
      <c r="Y8" s="42">
        <f t="shared" ref="Y8" si="1">SUM(D8+G8+J8+M8+P8+S8+V8)</f>
        <v>1075.9625000000001</v>
      </c>
      <c r="Z8" s="75">
        <f t="shared" ref="Z8" si="2">SUM(E8+H8+K8+N8+Q8+T8+W8)</f>
        <v>911.4799999999999</v>
      </c>
    </row>
    <row r="9" spans="1:26" s="139" customFormat="1" ht="23.2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3.25" customHeight="1">
      <c r="B10" s="155" t="e">
        <f>Sikkim!B10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3.25" customHeight="1">
      <c r="A11" s="139"/>
      <c r="B11" s="155" t="e">
        <f>Sikkim!B11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Sikkim!B12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6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62" orientation="landscape" r:id="rId1"/>
    </customSheetView>
  </customSheetViews>
  <mergeCells count="15">
    <mergeCell ref="A9:H9"/>
    <mergeCell ref="U5:W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X5:Z5"/>
  </mergeCells>
  <pageMargins left="0.11811023622047245" right="0.11811023622047245" top="0.55118110236220474" bottom="0.35433070866141736" header="0.31496062992125984" footer="0.31496062992125984"/>
  <pageSetup paperSize="9" scale="62" orientation="landscape"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8" style="1" customWidth="1"/>
    <col min="2" max="2" width="14.7109375" style="63" customWidth="1"/>
    <col min="3" max="3" width="10.42578125" style="1" bestFit="1" customWidth="1"/>
    <col min="4" max="4" width="8.28515625" style="1" bestFit="1" customWidth="1"/>
    <col min="5" max="5" width="7.7109375" style="1" customWidth="1"/>
    <col min="6" max="6" width="10.42578125" style="1" bestFit="1" customWidth="1"/>
    <col min="7" max="7" width="8.28515625" style="1" bestFit="1" customWidth="1"/>
    <col min="8" max="8" width="7.5703125" style="1" customWidth="1"/>
    <col min="9" max="9" width="10.42578125" style="1" bestFit="1" customWidth="1"/>
    <col min="10" max="10" width="8.28515625" style="1" bestFit="1" customWidth="1"/>
    <col min="11" max="11" width="7.7109375" style="1" customWidth="1"/>
    <col min="12" max="12" width="10.42578125" style="1" bestFit="1" customWidth="1"/>
    <col min="13" max="13" width="7.85546875" style="1" bestFit="1" customWidth="1"/>
    <col min="14" max="14" width="8" style="1" customWidth="1"/>
    <col min="15" max="15" width="10.42578125" style="1" bestFit="1" customWidth="1"/>
    <col min="16" max="16" width="8.7109375" style="1" customWidth="1"/>
    <col min="17" max="17" width="8" style="1" customWidth="1"/>
    <col min="18" max="18" width="10.42578125" style="1" bestFit="1" customWidth="1"/>
    <col min="19" max="19" width="7.85546875" style="1" bestFit="1" customWidth="1"/>
    <col min="20" max="20" width="7.28515625" style="1" bestFit="1" customWidth="1"/>
    <col min="21" max="21" width="10.85546875" style="1" customWidth="1"/>
    <col min="22" max="22" width="8.85546875" style="1" customWidth="1"/>
    <col min="23" max="23" width="7.140625" style="1" customWidth="1"/>
    <col min="24" max="24" width="10.42578125" style="1" bestFit="1" customWidth="1"/>
    <col min="25" max="25" width="8.28515625" style="1" bestFit="1" customWidth="1"/>
    <col min="26" max="26" width="7.28515625" style="1" bestFit="1" customWidth="1"/>
    <col min="27" max="258" width="9.140625" style="1"/>
    <col min="259" max="259" width="20.28515625" style="1" customWidth="1"/>
    <col min="260" max="271" width="9.140625" style="1"/>
    <col min="272" max="277" width="9.140625" style="1" customWidth="1"/>
    <col min="278" max="279" width="9.140625" style="1"/>
    <col min="280" max="280" width="7.140625" style="1" customWidth="1"/>
    <col min="281" max="281" width="9.7109375" style="1" customWidth="1"/>
    <col min="282" max="514" width="9.140625" style="1"/>
    <col min="515" max="515" width="20.28515625" style="1" customWidth="1"/>
    <col min="516" max="527" width="9.140625" style="1"/>
    <col min="528" max="533" width="9.140625" style="1" customWidth="1"/>
    <col min="534" max="535" width="9.140625" style="1"/>
    <col min="536" max="536" width="7.140625" style="1" customWidth="1"/>
    <col min="537" max="537" width="9.7109375" style="1" customWidth="1"/>
    <col min="538" max="770" width="9.140625" style="1"/>
    <col min="771" max="771" width="20.28515625" style="1" customWidth="1"/>
    <col min="772" max="783" width="9.140625" style="1"/>
    <col min="784" max="789" width="9.140625" style="1" customWidth="1"/>
    <col min="790" max="791" width="9.140625" style="1"/>
    <col min="792" max="792" width="7.140625" style="1" customWidth="1"/>
    <col min="793" max="793" width="9.7109375" style="1" customWidth="1"/>
    <col min="794" max="1026" width="9.140625" style="1"/>
    <col min="1027" max="1027" width="20.28515625" style="1" customWidth="1"/>
    <col min="1028" max="1039" width="9.140625" style="1"/>
    <col min="1040" max="1045" width="9.140625" style="1" customWidth="1"/>
    <col min="1046" max="1047" width="9.140625" style="1"/>
    <col min="1048" max="1048" width="7.140625" style="1" customWidth="1"/>
    <col min="1049" max="1049" width="9.7109375" style="1" customWidth="1"/>
    <col min="1050" max="1282" width="9.140625" style="1"/>
    <col min="1283" max="1283" width="20.28515625" style="1" customWidth="1"/>
    <col min="1284" max="1295" width="9.140625" style="1"/>
    <col min="1296" max="1301" width="9.140625" style="1" customWidth="1"/>
    <col min="1302" max="1303" width="9.140625" style="1"/>
    <col min="1304" max="1304" width="7.140625" style="1" customWidth="1"/>
    <col min="1305" max="1305" width="9.7109375" style="1" customWidth="1"/>
    <col min="1306" max="1538" width="9.140625" style="1"/>
    <col min="1539" max="1539" width="20.28515625" style="1" customWidth="1"/>
    <col min="1540" max="1551" width="9.140625" style="1"/>
    <col min="1552" max="1557" width="9.140625" style="1" customWidth="1"/>
    <col min="1558" max="1559" width="9.140625" style="1"/>
    <col min="1560" max="1560" width="7.140625" style="1" customWidth="1"/>
    <col min="1561" max="1561" width="9.7109375" style="1" customWidth="1"/>
    <col min="1562" max="1794" width="9.140625" style="1"/>
    <col min="1795" max="1795" width="20.28515625" style="1" customWidth="1"/>
    <col min="1796" max="1807" width="9.140625" style="1"/>
    <col min="1808" max="1813" width="9.140625" style="1" customWidth="1"/>
    <col min="1814" max="1815" width="9.140625" style="1"/>
    <col min="1816" max="1816" width="7.140625" style="1" customWidth="1"/>
    <col min="1817" max="1817" width="9.7109375" style="1" customWidth="1"/>
    <col min="1818" max="2050" width="9.140625" style="1"/>
    <col min="2051" max="2051" width="20.28515625" style="1" customWidth="1"/>
    <col min="2052" max="2063" width="9.140625" style="1"/>
    <col min="2064" max="2069" width="9.140625" style="1" customWidth="1"/>
    <col min="2070" max="2071" width="9.140625" style="1"/>
    <col min="2072" max="2072" width="7.140625" style="1" customWidth="1"/>
    <col min="2073" max="2073" width="9.7109375" style="1" customWidth="1"/>
    <col min="2074" max="2306" width="9.140625" style="1"/>
    <col min="2307" max="2307" width="20.28515625" style="1" customWidth="1"/>
    <col min="2308" max="2319" width="9.140625" style="1"/>
    <col min="2320" max="2325" width="9.140625" style="1" customWidth="1"/>
    <col min="2326" max="2327" width="9.140625" style="1"/>
    <col min="2328" max="2328" width="7.140625" style="1" customWidth="1"/>
    <col min="2329" max="2329" width="9.7109375" style="1" customWidth="1"/>
    <col min="2330" max="2562" width="9.140625" style="1"/>
    <col min="2563" max="2563" width="20.28515625" style="1" customWidth="1"/>
    <col min="2564" max="2575" width="9.140625" style="1"/>
    <col min="2576" max="2581" width="9.140625" style="1" customWidth="1"/>
    <col min="2582" max="2583" width="9.140625" style="1"/>
    <col min="2584" max="2584" width="7.140625" style="1" customWidth="1"/>
    <col min="2585" max="2585" width="9.7109375" style="1" customWidth="1"/>
    <col min="2586" max="2818" width="9.140625" style="1"/>
    <col min="2819" max="2819" width="20.28515625" style="1" customWidth="1"/>
    <col min="2820" max="2831" width="9.140625" style="1"/>
    <col min="2832" max="2837" width="9.140625" style="1" customWidth="1"/>
    <col min="2838" max="2839" width="9.140625" style="1"/>
    <col min="2840" max="2840" width="7.140625" style="1" customWidth="1"/>
    <col min="2841" max="2841" width="9.7109375" style="1" customWidth="1"/>
    <col min="2842" max="3074" width="9.140625" style="1"/>
    <col min="3075" max="3075" width="20.28515625" style="1" customWidth="1"/>
    <col min="3076" max="3087" width="9.140625" style="1"/>
    <col min="3088" max="3093" width="9.140625" style="1" customWidth="1"/>
    <col min="3094" max="3095" width="9.140625" style="1"/>
    <col min="3096" max="3096" width="7.140625" style="1" customWidth="1"/>
    <col min="3097" max="3097" width="9.7109375" style="1" customWidth="1"/>
    <col min="3098" max="3330" width="9.140625" style="1"/>
    <col min="3331" max="3331" width="20.28515625" style="1" customWidth="1"/>
    <col min="3332" max="3343" width="9.140625" style="1"/>
    <col min="3344" max="3349" width="9.140625" style="1" customWidth="1"/>
    <col min="3350" max="3351" width="9.140625" style="1"/>
    <col min="3352" max="3352" width="7.140625" style="1" customWidth="1"/>
    <col min="3353" max="3353" width="9.7109375" style="1" customWidth="1"/>
    <col min="3354" max="3586" width="9.140625" style="1"/>
    <col min="3587" max="3587" width="20.28515625" style="1" customWidth="1"/>
    <col min="3588" max="3599" width="9.140625" style="1"/>
    <col min="3600" max="3605" width="9.140625" style="1" customWidth="1"/>
    <col min="3606" max="3607" width="9.140625" style="1"/>
    <col min="3608" max="3608" width="7.140625" style="1" customWidth="1"/>
    <col min="3609" max="3609" width="9.7109375" style="1" customWidth="1"/>
    <col min="3610" max="3842" width="9.140625" style="1"/>
    <col min="3843" max="3843" width="20.28515625" style="1" customWidth="1"/>
    <col min="3844" max="3855" width="9.140625" style="1"/>
    <col min="3856" max="3861" width="9.140625" style="1" customWidth="1"/>
    <col min="3862" max="3863" width="9.140625" style="1"/>
    <col min="3864" max="3864" width="7.140625" style="1" customWidth="1"/>
    <col min="3865" max="3865" width="9.7109375" style="1" customWidth="1"/>
    <col min="3866" max="4098" width="9.140625" style="1"/>
    <col min="4099" max="4099" width="20.28515625" style="1" customWidth="1"/>
    <col min="4100" max="4111" width="9.140625" style="1"/>
    <col min="4112" max="4117" width="9.140625" style="1" customWidth="1"/>
    <col min="4118" max="4119" width="9.140625" style="1"/>
    <col min="4120" max="4120" width="7.140625" style="1" customWidth="1"/>
    <col min="4121" max="4121" width="9.7109375" style="1" customWidth="1"/>
    <col min="4122" max="4354" width="9.140625" style="1"/>
    <col min="4355" max="4355" width="20.28515625" style="1" customWidth="1"/>
    <col min="4356" max="4367" width="9.140625" style="1"/>
    <col min="4368" max="4373" width="9.140625" style="1" customWidth="1"/>
    <col min="4374" max="4375" width="9.140625" style="1"/>
    <col min="4376" max="4376" width="7.140625" style="1" customWidth="1"/>
    <col min="4377" max="4377" width="9.7109375" style="1" customWidth="1"/>
    <col min="4378" max="4610" width="9.140625" style="1"/>
    <col min="4611" max="4611" width="20.28515625" style="1" customWidth="1"/>
    <col min="4612" max="4623" width="9.140625" style="1"/>
    <col min="4624" max="4629" width="9.140625" style="1" customWidth="1"/>
    <col min="4630" max="4631" width="9.140625" style="1"/>
    <col min="4632" max="4632" width="7.140625" style="1" customWidth="1"/>
    <col min="4633" max="4633" width="9.7109375" style="1" customWidth="1"/>
    <col min="4634" max="4866" width="9.140625" style="1"/>
    <col min="4867" max="4867" width="20.28515625" style="1" customWidth="1"/>
    <col min="4868" max="4879" width="9.140625" style="1"/>
    <col min="4880" max="4885" width="9.140625" style="1" customWidth="1"/>
    <col min="4886" max="4887" width="9.140625" style="1"/>
    <col min="4888" max="4888" width="7.140625" style="1" customWidth="1"/>
    <col min="4889" max="4889" width="9.7109375" style="1" customWidth="1"/>
    <col min="4890" max="5122" width="9.140625" style="1"/>
    <col min="5123" max="5123" width="20.28515625" style="1" customWidth="1"/>
    <col min="5124" max="5135" width="9.140625" style="1"/>
    <col min="5136" max="5141" width="9.140625" style="1" customWidth="1"/>
    <col min="5142" max="5143" width="9.140625" style="1"/>
    <col min="5144" max="5144" width="7.140625" style="1" customWidth="1"/>
    <col min="5145" max="5145" width="9.7109375" style="1" customWidth="1"/>
    <col min="5146" max="5378" width="9.140625" style="1"/>
    <col min="5379" max="5379" width="20.28515625" style="1" customWidth="1"/>
    <col min="5380" max="5391" width="9.140625" style="1"/>
    <col min="5392" max="5397" width="9.140625" style="1" customWidth="1"/>
    <col min="5398" max="5399" width="9.140625" style="1"/>
    <col min="5400" max="5400" width="7.140625" style="1" customWidth="1"/>
    <col min="5401" max="5401" width="9.7109375" style="1" customWidth="1"/>
    <col min="5402" max="5634" width="9.140625" style="1"/>
    <col min="5635" max="5635" width="20.28515625" style="1" customWidth="1"/>
    <col min="5636" max="5647" width="9.140625" style="1"/>
    <col min="5648" max="5653" width="9.140625" style="1" customWidth="1"/>
    <col min="5654" max="5655" width="9.140625" style="1"/>
    <col min="5656" max="5656" width="7.140625" style="1" customWidth="1"/>
    <col min="5657" max="5657" width="9.7109375" style="1" customWidth="1"/>
    <col min="5658" max="5890" width="9.140625" style="1"/>
    <col min="5891" max="5891" width="20.28515625" style="1" customWidth="1"/>
    <col min="5892" max="5903" width="9.140625" style="1"/>
    <col min="5904" max="5909" width="9.140625" style="1" customWidth="1"/>
    <col min="5910" max="5911" width="9.140625" style="1"/>
    <col min="5912" max="5912" width="7.140625" style="1" customWidth="1"/>
    <col min="5913" max="5913" width="9.7109375" style="1" customWidth="1"/>
    <col min="5914" max="6146" width="9.140625" style="1"/>
    <col min="6147" max="6147" width="20.28515625" style="1" customWidth="1"/>
    <col min="6148" max="6159" width="9.140625" style="1"/>
    <col min="6160" max="6165" width="9.140625" style="1" customWidth="1"/>
    <col min="6166" max="6167" width="9.140625" style="1"/>
    <col min="6168" max="6168" width="7.140625" style="1" customWidth="1"/>
    <col min="6169" max="6169" width="9.7109375" style="1" customWidth="1"/>
    <col min="6170" max="6402" width="9.140625" style="1"/>
    <col min="6403" max="6403" width="20.28515625" style="1" customWidth="1"/>
    <col min="6404" max="6415" width="9.140625" style="1"/>
    <col min="6416" max="6421" width="9.140625" style="1" customWidth="1"/>
    <col min="6422" max="6423" width="9.140625" style="1"/>
    <col min="6424" max="6424" width="7.140625" style="1" customWidth="1"/>
    <col min="6425" max="6425" width="9.7109375" style="1" customWidth="1"/>
    <col min="6426" max="6658" width="9.140625" style="1"/>
    <col min="6659" max="6659" width="20.28515625" style="1" customWidth="1"/>
    <col min="6660" max="6671" width="9.140625" style="1"/>
    <col min="6672" max="6677" width="9.140625" style="1" customWidth="1"/>
    <col min="6678" max="6679" width="9.140625" style="1"/>
    <col min="6680" max="6680" width="7.140625" style="1" customWidth="1"/>
    <col min="6681" max="6681" width="9.7109375" style="1" customWidth="1"/>
    <col min="6682" max="6914" width="9.140625" style="1"/>
    <col min="6915" max="6915" width="20.28515625" style="1" customWidth="1"/>
    <col min="6916" max="6927" width="9.140625" style="1"/>
    <col min="6928" max="6933" width="9.140625" style="1" customWidth="1"/>
    <col min="6934" max="6935" width="9.140625" style="1"/>
    <col min="6936" max="6936" width="7.140625" style="1" customWidth="1"/>
    <col min="6937" max="6937" width="9.7109375" style="1" customWidth="1"/>
    <col min="6938" max="7170" width="9.140625" style="1"/>
    <col min="7171" max="7171" width="20.28515625" style="1" customWidth="1"/>
    <col min="7172" max="7183" width="9.140625" style="1"/>
    <col min="7184" max="7189" width="9.140625" style="1" customWidth="1"/>
    <col min="7190" max="7191" width="9.140625" style="1"/>
    <col min="7192" max="7192" width="7.140625" style="1" customWidth="1"/>
    <col min="7193" max="7193" width="9.7109375" style="1" customWidth="1"/>
    <col min="7194" max="7426" width="9.140625" style="1"/>
    <col min="7427" max="7427" width="20.28515625" style="1" customWidth="1"/>
    <col min="7428" max="7439" width="9.140625" style="1"/>
    <col min="7440" max="7445" width="9.140625" style="1" customWidth="1"/>
    <col min="7446" max="7447" width="9.140625" style="1"/>
    <col min="7448" max="7448" width="7.140625" style="1" customWidth="1"/>
    <col min="7449" max="7449" width="9.7109375" style="1" customWidth="1"/>
    <col min="7450" max="7682" width="9.140625" style="1"/>
    <col min="7683" max="7683" width="20.28515625" style="1" customWidth="1"/>
    <col min="7684" max="7695" width="9.140625" style="1"/>
    <col min="7696" max="7701" width="9.140625" style="1" customWidth="1"/>
    <col min="7702" max="7703" width="9.140625" style="1"/>
    <col min="7704" max="7704" width="7.140625" style="1" customWidth="1"/>
    <col min="7705" max="7705" width="9.7109375" style="1" customWidth="1"/>
    <col min="7706" max="7938" width="9.140625" style="1"/>
    <col min="7939" max="7939" width="20.28515625" style="1" customWidth="1"/>
    <col min="7940" max="7951" width="9.140625" style="1"/>
    <col min="7952" max="7957" width="9.140625" style="1" customWidth="1"/>
    <col min="7958" max="7959" width="9.140625" style="1"/>
    <col min="7960" max="7960" width="7.140625" style="1" customWidth="1"/>
    <col min="7961" max="7961" width="9.7109375" style="1" customWidth="1"/>
    <col min="7962" max="8194" width="9.140625" style="1"/>
    <col min="8195" max="8195" width="20.28515625" style="1" customWidth="1"/>
    <col min="8196" max="8207" width="9.140625" style="1"/>
    <col min="8208" max="8213" width="9.140625" style="1" customWidth="1"/>
    <col min="8214" max="8215" width="9.140625" style="1"/>
    <col min="8216" max="8216" width="7.140625" style="1" customWidth="1"/>
    <col min="8217" max="8217" width="9.7109375" style="1" customWidth="1"/>
    <col min="8218" max="8450" width="9.140625" style="1"/>
    <col min="8451" max="8451" width="20.28515625" style="1" customWidth="1"/>
    <col min="8452" max="8463" width="9.140625" style="1"/>
    <col min="8464" max="8469" width="9.140625" style="1" customWidth="1"/>
    <col min="8470" max="8471" width="9.140625" style="1"/>
    <col min="8472" max="8472" width="7.140625" style="1" customWidth="1"/>
    <col min="8473" max="8473" width="9.7109375" style="1" customWidth="1"/>
    <col min="8474" max="8706" width="9.140625" style="1"/>
    <col min="8707" max="8707" width="20.28515625" style="1" customWidth="1"/>
    <col min="8708" max="8719" width="9.140625" style="1"/>
    <col min="8720" max="8725" width="9.140625" style="1" customWidth="1"/>
    <col min="8726" max="8727" width="9.140625" style="1"/>
    <col min="8728" max="8728" width="7.140625" style="1" customWidth="1"/>
    <col min="8729" max="8729" width="9.7109375" style="1" customWidth="1"/>
    <col min="8730" max="8962" width="9.140625" style="1"/>
    <col min="8963" max="8963" width="20.28515625" style="1" customWidth="1"/>
    <col min="8964" max="8975" width="9.140625" style="1"/>
    <col min="8976" max="8981" width="9.140625" style="1" customWidth="1"/>
    <col min="8982" max="8983" width="9.140625" style="1"/>
    <col min="8984" max="8984" width="7.140625" style="1" customWidth="1"/>
    <col min="8985" max="8985" width="9.7109375" style="1" customWidth="1"/>
    <col min="8986" max="9218" width="9.140625" style="1"/>
    <col min="9219" max="9219" width="20.28515625" style="1" customWidth="1"/>
    <col min="9220" max="9231" width="9.140625" style="1"/>
    <col min="9232" max="9237" width="9.140625" style="1" customWidth="1"/>
    <col min="9238" max="9239" width="9.140625" style="1"/>
    <col min="9240" max="9240" width="7.140625" style="1" customWidth="1"/>
    <col min="9241" max="9241" width="9.7109375" style="1" customWidth="1"/>
    <col min="9242" max="9474" width="9.140625" style="1"/>
    <col min="9475" max="9475" width="20.28515625" style="1" customWidth="1"/>
    <col min="9476" max="9487" width="9.140625" style="1"/>
    <col min="9488" max="9493" width="9.140625" style="1" customWidth="1"/>
    <col min="9494" max="9495" width="9.140625" style="1"/>
    <col min="9496" max="9496" width="7.140625" style="1" customWidth="1"/>
    <col min="9497" max="9497" width="9.7109375" style="1" customWidth="1"/>
    <col min="9498" max="9730" width="9.140625" style="1"/>
    <col min="9731" max="9731" width="20.28515625" style="1" customWidth="1"/>
    <col min="9732" max="9743" width="9.140625" style="1"/>
    <col min="9744" max="9749" width="9.140625" style="1" customWidth="1"/>
    <col min="9750" max="9751" width="9.140625" style="1"/>
    <col min="9752" max="9752" width="7.140625" style="1" customWidth="1"/>
    <col min="9753" max="9753" width="9.7109375" style="1" customWidth="1"/>
    <col min="9754" max="9986" width="9.140625" style="1"/>
    <col min="9987" max="9987" width="20.28515625" style="1" customWidth="1"/>
    <col min="9988" max="9999" width="9.140625" style="1"/>
    <col min="10000" max="10005" width="9.140625" style="1" customWidth="1"/>
    <col min="10006" max="10007" width="9.140625" style="1"/>
    <col min="10008" max="10008" width="7.140625" style="1" customWidth="1"/>
    <col min="10009" max="10009" width="9.7109375" style="1" customWidth="1"/>
    <col min="10010" max="10242" width="9.140625" style="1"/>
    <col min="10243" max="10243" width="20.28515625" style="1" customWidth="1"/>
    <col min="10244" max="10255" width="9.140625" style="1"/>
    <col min="10256" max="10261" width="9.140625" style="1" customWidth="1"/>
    <col min="10262" max="10263" width="9.140625" style="1"/>
    <col min="10264" max="10264" width="7.140625" style="1" customWidth="1"/>
    <col min="10265" max="10265" width="9.7109375" style="1" customWidth="1"/>
    <col min="10266" max="10498" width="9.140625" style="1"/>
    <col min="10499" max="10499" width="20.28515625" style="1" customWidth="1"/>
    <col min="10500" max="10511" width="9.140625" style="1"/>
    <col min="10512" max="10517" width="9.140625" style="1" customWidth="1"/>
    <col min="10518" max="10519" width="9.140625" style="1"/>
    <col min="10520" max="10520" width="7.140625" style="1" customWidth="1"/>
    <col min="10521" max="10521" width="9.7109375" style="1" customWidth="1"/>
    <col min="10522" max="10754" width="9.140625" style="1"/>
    <col min="10755" max="10755" width="20.28515625" style="1" customWidth="1"/>
    <col min="10756" max="10767" width="9.140625" style="1"/>
    <col min="10768" max="10773" width="9.140625" style="1" customWidth="1"/>
    <col min="10774" max="10775" width="9.140625" style="1"/>
    <col min="10776" max="10776" width="7.140625" style="1" customWidth="1"/>
    <col min="10777" max="10777" width="9.7109375" style="1" customWidth="1"/>
    <col min="10778" max="11010" width="9.140625" style="1"/>
    <col min="11011" max="11011" width="20.28515625" style="1" customWidth="1"/>
    <col min="11012" max="11023" width="9.140625" style="1"/>
    <col min="11024" max="11029" width="9.140625" style="1" customWidth="1"/>
    <col min="11030" max="11031" width="9.140625" style="1"/>
    <col min="11032" max="11032" width="7.140625" style="1" customWidth="1"/>
    <col min="11033" max="11033" width="9.7109375" style="1" customWidth="1"/>
    <col min="11034" max="11266" width="9.140625" style="1"/>
    <col min="11267" max="11267" width="20.28515625" style="1" customWidth="1"/>
    <col min="11268" max="11279" width="9.140625" style="1"/>
    <col min="11280" max="11285" width="9.140625" style="1" customWidth="1"/>
    <col min="11286" max="11287" width="9.140625" style="1"/>
    <col min="11288" max="11288" width="7.140625" style="1" customWidth="1"/>
    <col min="11289" max="11289" width="9.7109375" style="1" customWidth="1"/>
    <col min="11290" max="11522" width="9.140625" style="1"/>
    <col min="11523" max="11523" width="20.28515625" style="1" customWidth="1"/>
    <col min="11524" max="11535" width="9.140625" style="1"/>
    <col min="11536" max="11541" width="9.140625" style="1" customWidth="1"/>
    <col min="11542" max="11543" width="9.140625" style="1"/>
    <col min="11544" max="11544" width="7.140625" style="1" customWidth="1"/>
    <col min="11545" max="11545" width="9.7109375" style="1" customWidth="1"/>
    <col min="11546" max="11778" width="9.140625" style="1"/>
    <col min="11779" max="11779" width="20.28515625" style="1" customWidth="1"/>
    <col min="11780" max="11791" width="9.140625" style="1"/>
    <col min="11792" max="11797" width="9.140625" style="1" customWidth="1"/>
    <col min="11798" max="11799" width="9.140625" style="1"/>
    <col min="11800" max="11800" width="7.140625" style="1" customWidth="1"/>
    <col min="11801" max="11801" width="9.7109375" style="1" customWidth="1"/>
    <col min="11802" max="12034" width="9.140625" style="1"/>
    <col min="12035" max="12035" width="20.28515625" style="1" customWidth="1"/>
    <col min="12036" max="12047" width="9.140625" style="1"/>
    <col min="12048" max="12053" width="9.140625" style="1" customWidth="1"/>
    <col min="12054" max="12055" width="9.140625" style="1"/>
    <col min="12056" max="12056" width="7.140625" style="1" customWidth="1"/>
    <col min="12057" max="12057" width="9.7109375" style="1" customWidth="1"/>
    <col min="12058" max="12290" width="9.140625" style="1"/>
    <col min="12291" max="12291" width="20.28515625" style="1" customWidth="1"/>
    <col min="12292" max="12303" width="9.140625" style="1"/>
    <col min="12304" max="12309" width="9.140625" style="1" customWidth="1"/>
    <col min="12310" max="12311" width="9.140625" style="1"/>
    <col min="12312" max="12312" width="7.140625" style="1" customWidth="1"/>
    <col min="12313" max="12313" width="9.7109375" style="1" customWidth="1"/>
    <col min="12314" max="12546" width="9.140625" style="1"/>
    <col min="12547" max="12547" width="20.28515625" style="1" customWidth="1"/>
    <col min="12548" max="12559" width="9.140625" style="1"/>
    <col min="12560" max="12565" width="9.140625" style="1" customWidth="1"/>
    <col min="12566" max="12567" width="9.140625" style="1"/>
    <col min="12568" max="12568" width="7.140625" style="1" customWidth="1"/>
    <col min="12569" max="12569" width="9.7109375" style="1" customWidth="1"/>
    <col min="12570" max="12802" width="9.140625" style="1"/>
    <col min="12803" max="12803" width="20.28515625" style="1" customWidth="1"/>
    <col min="12804" max="12815" width="9.140625" style="1"/>
    <col min="12816" max="12821" width="9.140625" style="1" customWidth="1"/>
    <col min="12822" max="12823" width="9.140625" style="1"/>
    <col min="12824" max="12824" width="7.140625" style="1" customWidth="1"/>
    <col min="12825" max="12825" width="9.7109375" style="1" customWidth="1"/>
    <col min="12826" max="13058" width="9.140625" style="1"/>
    <col min="13059" max="13059" width="20.28515625" style="1" customWidth="1"/>
    <col min="13060" max="13071" width="9.140625" style="1"/>
    <col min="13072" max="13077" width="9.140625" style="1" customWidth="1"/>
    <col min="13078" max="13079" width="9.140625" style="1"/>
    <col min="13080" max="13080" width="7.140625" style="1" customWidth="1"/>
    <col min="13081" max="13081" width="9.7109375" style="1" customWidth="1"/>
    <col min="13082" max="13314" width="9.140625" style="1"/>
    <col min="13315" max="13315" width="20.28515625" style="1" customWidth="1"/>
    <col min="13316" max="13327" width="9.140625" style="1"/>
    <col min="13328" max="13333" width="9.140625" style="1" customWidth="1"/>
    <col min="13334" max="13335" width="9.140625" style="1"/>
    <col min="13336" max="13336" width="7.140625" style="1" customWidth="1"/>
    <col min="13337" max="13337" width="9.7109375" style="1" customWidth="1"/>
    <col min="13338" max="13570" width="9.140625" style="1"/>
    <col min="13571" max="13571" width="20.28515625" style="1" customWidth="1"/>
    <col min="13572" max="13583" width="9.140625" style="1"/>
    <col min="13584" max="13589" width="9.140625" style="1" customWidth="1"/>
    <col min="13590" max="13591" width="9.140625" style="1"/>
    <col min="13592" max="13592" width="7.140625" style="1" customWidth="1"/>
    <col min="13593" max="13593" width="9.7109375" style="1" customWidth="1"/>
    <col min="13594" max="13826" width="9.140625" style="1"/>
    <col min="13827" max="13827" width="20.28515625" style="1" customWidth="1"/>
    <col min="13828" max="13839" width="9.140625" style="1"/>
    <col min="13840" max="13845" width="9.140625" style="1" customWidth="1"/>
    <col min="13846" max="13847" width="9.140625" style="1"/>
    <col min="13848" max="13848" width="7.140625" style="1" customWidth="1"/>
    <col min="13849" max="13849" width="9.7109375" style="1" customWidth="1"/>
    <col min="13850" max="14082" width="9.140625" style="1"/>
    <col min="14083" max="14083" width="20.28515625" style="1" customWidth="1"/>
    <col min="14084" max="14095" width="9.140625" style="1"/>
    <col min="14096" max="14101" width="9.140625" style="1" customWidth="1"/>
    <col min="14102" max="14103" width="9.140625" style="1"/>
    <col min="14104" max="14104" width="7.140625" style="1" customWidth="1"/>
    <col min="14105" max="14105" width="9.7109375" style="1" customWidth="1"/>
    <col min="14106" max="14338" width="9.140625" style="1"/>
    <col min="14339" max="14339" width="20.28515625" style="1" customWidth="1"/>
    <col min="14340" max="14351" width="9.140625" style="1"/>
    <col min="14352" max="14357" width="9.140625" style="1" customWidth="1"/>
    <col min="14358" max="14359" width="9.140625" style="1"/>
    <col min="14360" max="14360" width="7.140625" style="1" customWidth="1"/>
    <col min="14361" max="14361" width="9.7109375" style="1" customWidth="1"/>
    <col min="14362" max="14594" width="9.140625" style="1"/>
    <col min="14595" max="14595" width="20.28515625" style="1" customWidth="1"/>
    <col min="14596" max="14607" width="9.140625" style="1"/>
    <col min="14608" max="14613" width="9.140625" style="1" customWidth="1"/>
    <col min="14614" max="14615" width="9.140625" style="1"/>
    <col min="14616" max="14616" width="7.140625" style="1" customWidth="1"/>
    <col min="14617" max="14617" width="9.7109375" style="1" customWidth="1"/>
    <col min="14618" max="14850" width="9.140625" style="1"/>
    <col min="14851" max="14851" width="20.28515625" style="1" customWidth="1"/>
    <col min="14852" max="14863" width="9.140625" style="1"/>
    <col min="14864" max="14869" width="9.140625" style="1" customWidth="1"/>
    <col min="14870" max="14871" width="9.140625" style="1"/>
    <col min="14872" max="14872" width="7.140625" style="1" customWidth="1"/>
    <col min="14873" max="14873" width="9.7109375" style="1" customWidth="1"/>
    <col min="14874" max="15106" width="9.140625" style="1"/>
    <col min="15107" max="15107" width="20.28515625" style="1" customWidth="1"/>
    <col min="15108" max="15119" width="9.140625" style="1"/>
    <col min="15120" max="15125" width="9.140625" style="1" customWidth="1"/>
    <col min="15126" max="15127" width="9.140625" style="1"/>
    <col min="15128" max="15128" width="7.140625" style="1" customWidth="1"/>
    <col min="15129" max="15129" width="9.7109375" style="1" customWidth="1"/>
    <col min="15130" max="15362" width="9.140625" style="1"/>
    <col min="15363" max="15363" width="20.28515625" style="1" customWidth="1"/>
    <col min="15364" max="15375" width="9.140625" style="1"/>
    <col min="15376" max="15381" width="9.140625" style="1" customWidth="1"/>
    <col min="15382" max="15383" width="9.140625" style="1"/>
    <col min="15384" max="15384" width="7.140625" style="1" customWidth="1"/>
    <col min="15385" max="15385" width="9.7109375" style="1" customWidth="1"/>
    <col min="15386" max="15618" width="9.140625" style="1"/>
    <col min="15619" max="15619" width="20.28515625" style="1" customWidth="1"/>
    <col min="15620" max="15631" width="9.140625" style="1"/>
    <col min="15632" max="15637" width="9.140625" style="1" customWidth="1"/>
    <col min="15638" max="15639" width="9.140625" style="1"/>
    <col min="15640" max="15640" width="7.140625" style="1" customWidth="1"/>
    <col min="15641" max="15641" width="9.7109375" style="1" customWidth="1"/>
    <col min="15642" max="15874" width="9.140625" style="1"/>
    <col min="15875" max="15875" width="20.28515625" style="1" customWidth="1"/>
    <col min="15876" max="15887" width="9.140625" style="1"/>
    <col min="15888" max="15893" width="9.140625" style="1" customWidth="1"/>
    <col min="15894" max="15895" width="9.140625" style="1"/>
    <col min="15896" max="15896" width="7.140625" style="1" customWidth="1"/>
    <col min="15897" max="15897" width="9.7109375" style="1" customWidth="1"/>
    <col min="15898" max="16130" width="9.140625" style="1"/>
    <col min="16131" max="16131" width="20.28515625" style="1" customWidth="1"/>
    <col min="16132" max="16143" width="9.140625" style="1"/>
    <col min="16144" max="16149" width="9.140625" style="1" customWidth="1"/>
    <col min="16150" max="16151" width="9.140625" style="1"/>
    <col min="16152" max="16152" width="7.140625" style="1" customWidth="1"/>
    <col min="16153" max="16153" width="9.7109375" style="1" customWidth="1"/>
    <col min="16154" max="16384" width="9.140625" style="1"/>
  </cols>
  <sheetData>
    <row r="1" spans="1:26" s="45" customFormat="1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45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s="45" customFormat="1" ht="21">
      <c r="A3" s="216" t="s">
        <v>51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45" customFormat="1" ht="24.75" customHeight="1" thickBot="1">
      <c r="A4" s="238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s="45" customFormat="1" ht="26.25" customHeight="1">
      <c r="A5" s="218" t="s">
        <v>10</v>
      </c>
      <c r="B5" s="220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45" customFormat="1" ht="31.5">
      <c r="A6" s="219"/>
      <c r="B6" s="221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53" customFormat="1" ht="45" customHeight="1">
      <c r="A7" s="126">
        <v>1</v>
      </c>
      <c r="B7" s="112" t="s">
        <v>17</v>
      </c>
      <c r="C7" s="52">
        <f>HLOOKUP(C6,[1]RCH!C4:W36,33,0)</f>
        <v>12.8621</v>
      </c>
      <c r="D7" s="52">
        <f>HLOOKUP(D6,[1]RCH!D4:X36,33,0)</f>
        <v>6</v>
      </c>
      <c r="E7" s="52">
        <f>HLOOKUP(E6,[1]RCH!E4:X36,33,0)</f>
        <v>0.13</v>
      </c>
      <c r="F7" s="52">
        <f>HLOOKUP(F6,[1]RCH!F4:X36,33,0)</f>
        <v>13.42</v>
      </c>
      <c r="G7" s="52">
        <f>HLOOKUP(G6,[1]RCH!G4:X36,33,0)</f>
        <v>7.69</v>
      </c>
      <c r="H7" s="52">
        <f>HLOOKUP(H6,[1]RCH!H4:Y36,33,0)</f>
        <v>4.3600000000000003</v>
      </c>
      <c r="I7" s="52">
        <f>HLOOKUP(I6,[1]RCH!I4:Z36,33,0)</f>
        <v>17.93</v>
      </c>
      <c r="J7" s="52">
        <f>HLOOKUP(J6,[1]RCH!J4:AA36,33,0)</f>
        <v>14.34</v>
      </c>
      <c r="K7" s="52">
        <f>HLOOKUP(K6,[1]RCH!K4:AB36,33,0)</f>
        <v>5.22</v>
      </c>
      <c r="L7" s="52">
        <f>HLOOKUP(L6,[1]RCH!L4:AC36,33,0)</f>
        <v>27.69</v>
      </c>
      <c r="M7" s="52">
        <f>HLOOKUP(M6,[1]RCH!M4:AD36,33,0)</f>
        <v>25.29</v>
      </c>
      <c r="N7" s="52">
        <f>HLOOKUP(N6,[1]RCH!N4:AE36,33,0)</f>
        <v>14.16</v>
      </c>
      <c r="O7" s="52">
        <f>HLOOKUP(O6,[1]RCH!O4:AF36,33,0)</f>
        <v>37.85</v>
      </c>
      <c r="P7" s="52">
        <f>HLOOKUP(P6,[1]RCH!P4:AG36,33,0)</f>
        <v>36.79</v>
      </c>
      <c r="Q7" s="52">
        <f>HLOOKUP(Q6,[1]RCH!Q4:AH36,33,0)</f>
        <v>19.25</v>
      </c>
      <c r="R7" s="52">
        <f>HLOOKUP(R6,[1]RCH!R4:AI36,33,0)</f>
        <v>35.549999999999997</v>
      </c>
      <c r="S7" s="52">
        <f>HLOOKUP(S6,[1]RCH!S4:AJ36,33,0)</f>
        <v>23.73</v>
      </c>
      <c r="T7" s="52">
        <f>HLOOKUP(T6,[1]RCH!T4:AK36,33,0)</f>
        <v>15.79</v>
      </c>
      <c r="U7" s="52">
        <f>HLOOKUP(U6,[1]RCH!U4:AL36,33,0)</f>
        <v>37.86</v>
      </c>
      <c r="V7" s="52">
        <f>HLOOKUP(V6,[1]RCH!V4:AM36,33,0)</f>
        <v>0</v>
      </c>
      <c r="W7" s="52">
        <f>HLOOKUP(W6,[1]RCH!W4:AN36,33,0)</f>
        <v>12.6839</v>
      </c>
      <c r="X7" s="42">
        <f>SUM(C7+F7+I7+L7+O7+R7+U7)</f>
        <v>183.16210000000001</v>
      </c>
      <c r="Y7" s="42">
        <f>SUM(D7+G7+J7+M7+P7+S7+V7)</f>
        <v>113.84</v>
      </c>
      <c r="Z7" s="75">
        <f>SUM(E7+H7+K7+N7+Q7+T7+W7)</f>
        <v>71.593900000000005</v>
      </c>
    </row>
    <row r="8" spans="1:26" s="53" customFormat="1" ht="45" customHeight="1">
      <c r="A8" s="55">
        <v>2</v>
      </c>
      <c r="B8" s="57" t="s">
        <v>18</v>
      </c>
      <c r="C8" s="52">
        <f>HLOOKUP(C6,[1]Additionalities!C4:W36,33,0)</f>
        <v>0</v>
      </c>
      <c r="D8" s="52">
        <f>HLOOKUP(D6,[1]Additionalities!D4:X36,33,0)</f>
        <v>3.919</v>
      </c>
      <c r="E8" s="52">
        <f>HLOOKUP(E6,[1]Additionalities!E4:Y36,33,0)</f>
        <v>0.3</v>
      </c>
      <c r="F8" s="52">
        <f>HLOOKUP(F6,[1]Additionalities!F4:Z36,33,0)</f>
        <v>33.81</v>
      </c>
      <c r="G8" s="52">
        <f>HLOOKUP(G6,[1]Additionalities!G4:AA36,33,0)</f>
        <v>12.966900000000001</v>
      </c>
      <c r="H8" s="52">
        <f>HLOOKUP(H6,[1]Additionalities!H4:AB36,33,0)</f>
        <v>2.9</v>
      </c>
      <c r="I8" s="52">
        <f>HLOOKUP(I6,[1]Additionalities!I4:AC36,33,0)</f>
        <v>38.75</v>
      </c>
      <c r="J8" s="52">
        <f>HLOOKUP(J6,[1]Additionalities!J4:AD36,33,0)</f>
        <v>38.06</v>
      </c>
      <c r="K8" s="52">
        <f>HLOOKUP(K6,[1]Additionalities!K4:AE36,33,0)</f>
        <v>8.4600000000000009</v>
      </c>
      <c r="L8" s="52">
        <f>HLOOKUP(L6,[1]Additionalities!L4:AF36,33,0)</f>
        <v>27.88</v>
      </c>
      <c r="M8" s="52">
        <f>HLOOKUP(M6,[1]Additionalities!M4:AG36,33,0)</f>
        <v>27.880000000000003</v>
      </c>
      <c r="N8" s="52">
        <f>HLOOKUP(N6,[1]Additionalities!N4:AH36,33,0)</f>
        <v>25.93</v>
      </c>
      <c r="O8" s="52">
        <f>HLOOKUP(O6,[1]Additionalities!O4:AI36,33,0)</f>
        <v>43.76</v>
      </c>
      <c r="P8" s="52">
        <f>HLOOKUP(P6,[1]Additionalities!P4:AJ36,33,0)</f>
        <v>43.76</v>
      </c>
      <c r="Q8" s="52">
        <f>HLOOKUP(Q6,[1]Additionalities!Q4:AK36,33,0)</f>
        <v>30.89</v>
      </c>
      <c r="R8" s="52">
        <f>HLOOKUP(R6,[1]Additionalities!R4:AL36,33,0)</f>
        <v>39.47</v>
      </c>
      <c r="S8" s="52">
        <f>HLOOKUP(S6,[1]Additionalities!S4:AM36,33,0)</f>
        <v>23.79</v>
      </c>
      <c r="T8" s="52">
        <f>HLOOKUP(T6,[1]Additionalities!T4:AN36,33,0)</f>
        <v>51.29</v>
      </c>
      <c r="U8" s="52">
        <f>HLOOKUP(U6,[1]Additionalities!U4:AO36,33,0)</f>
        <v>44.7</v>
      </c>
      <c r="V8" s="52">
        <f>HLOOKUP(V6,[1]Additionalities!V4:AP36,33,0)</f>
        <v>33.524999999999999</v>
      </c>
      <c r="W8" s="52">
        <f>HLOOKUP(W6,[1]Additionalities!W4:AQ36,33,0)</f>
        <v>48.58</v>
      </c>
      <c r="X8" s="42">
        <f t="shared" ref="X8" si="0">SUM(C8+F8+I8+L8+O8+R8+U8)</f>
        <v>228.37</v>
      </c>
      <c r="Y8" s="42">
        <f t="shared" ref="Y8" si="1">SUM(D8+G8+J8+M8+P8+S8+V8)</f>
        <v>183.90090000000001</v>
      </c>
      <c r="Z8" s="75">
        <f t="shared" ref="Z8" si="2">SUM(E8+H8+K8+N8+Q8+T8+W8)</f>
        <v>168.35000000000002</v>
      </c>
    </row>
    <row r="9" spans="1:26" s="139" customFormat="1" ht="26.2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6.25" customHeight="1">
      <c r="B10" s="155" t="e">
        <f>TN!B10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6.25" customHeight="1">
      <c r="A11" s="139"/>
      <c r="B11" s="155" t="e">
        <f>TN!B11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TN!B12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2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61" orientation="landscape" r:id="rId1"/>
    </customSheetView>
  </customSheetViews>
  <mergeCells count="15">
    <mergeCell ref="A9:H9"/>
    <mergeCell ref="U5:W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X5:Z5"/>
  </mergeCells>
  <pageMargins left="0.11811023622047245" right="0.11811023622047245" top="0.55118110236220474" bottom="0.35433070866141736" header="0.31496062992125984" footer="0.31496062992125984"/>
  <pageSetup paperSize="9" scale="61" orientation="landscape"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E1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6" style="4" customWidth="1"/>
    <col min="2" max="2" width="19" style="4" customWidth="1"/>
    <col min="3" max="3" width="8.7109375" style="4" customWidth="1"/>
    <col min="4" max="4" width="8.85546875" style="4" customWidth="1"/>
    <col min="5" max="5" width="9.140625" style="4" customWidth="1"/>
    <col min="6" max="6" width="9.7109375" style="4" customWidth="1"/>
    <col min="7" max="7" width="9.140625" style="4" customWidth="1"/>
    <col min="8" max="8" width="7.140625" style="4" customWidth="1"/>
    <col min="9" max="10" width="8.7109375" style="4" customWidth="1"/>
    <col min="11" max="11" width="7.85546875" style="4" customWidth="1"/>
    <col min="12" max="12" width="10" style="4" customWidth="1"/>
    <col min="13" max="13" width="8.140625" style="4" customWidth="1"/>
    <col min="14" max="14" width="9.140625" style="4" customWidth="1"/>
    <col min="15" max="15" width="10" style="4" customWidth="1"/>
    <col min="16" max="16" width="10.140625" style="4" customWidth="1"/>
    <col min="17" max="17" width="8.5703125" style="4" customWidth="1"/>
    <col min="18" max="18" width="9.85546875" style="4" customWidth="1"/>
    <col min="19" max="19" width="9.28515625" style="4" customWidth="1"/>
    <col min="20" max="20" width="9" style="4" customWidth="1"/>
    <col min="21" max="21" width="10.7109375" style="4" customWidth="1"/>
    <col min="22" max="22" width="8.140625" style="4" customWidth="1"/>
    <col min="23" max="23" width="10.28515625" style="4" customWidth="1"/>
    <col min="24" max="24" width="12.42578125" style="4" customWidth="1"/>
    <col min="25" max="25" width="10.5703125" style="4" customWidth="1"/>
    <col min="26" max="26" width="12.28515625" style="4" customWidth="1"/>
    <col min="27" max="29" width="9.140625" style="4" customWidth="1"/>
    <col min="30" max="257" width="9.140625" style="4"/>
    <col min="258" max="258" width="6.7109375" style="4" customWidth="1"/>
    <col min="259" max="259" width="15.7109375" style="4" customWidth="1"/>
    <col min="260" max="271" width="9.140625" style="4"/>
    <col min="272" max="276" width="9.140625" style="4" customWidth="1"/>
    <col min="277" max="277" width="10.28515625" style="4" customWidth="1"/>
    <col min="278" max="281" width="9.140625" style="4"/>
    <col min="282" max="282" width="9.85546875" style="4" customWidth="1"/>
    <col min="283" max="513" width="9.140625" style="4"/>
    <col min="514" max="514" width="6.7109375" style="4" customWidth="1"/>
    <col min="515" max="515" width="15.7109375" style="4" customWidth="1"/>
    <col min="516" max="527" width="9.140625" style="4"/>
    <col min="528" max="532" width="9.140625" style="4" customWidth="1"/>
    <col min="533" max="533" width="10.28515625" style="4" customWidth="1"/>
    <col min="534" max="537" width="9.140625" style="4"/>
    <col min="538" max="538" width="9.85546875" style="4" customWidth="1"/>
    <col min="539" max="769" width="9.140625" style="4"/>
    <col min="770" max="770" width="6.7109375" style="4" customWidth="1"/>
    <col min="771" max="771" width="15.7109375" style="4" customWidth="1"/>
    <col min="772" max="783" width="9.140625" style="4"/>
    <col min="784" max="788" width="9.140625" style="4" customWidth="1"/>
    <col min="789" max="789" width="10.28515625" style="4" customWidth="1"/>
    <col min="790" max="793" width="9.140625" style="4"/>
    <col min="794" max="794" width="9.85546875" style="4" customWidth="1"/>
    <col min="795" max="1025" width="9.140625" style="4"/>
    <col min="1026" max="1026" width="6.7109375" style="4" customWidth="1"/>
    <col min="1027" max="1027" width="15.7109375" style="4" customWidth="1"/>
    <col min="1028" max="1039" width="9.140625" style="4"/>
    <col min="1040" max="1044" width="9.140625" style="4" customWidth="1"/>
    <col min="1045" max="1045" width="10.28515625" style="4" customWidth="1"/>
    <col min="1046" max="1049" width="9.140625" style="4"/>
    <col min="1050" max="1050" width="9.85546875" style="4" customWidth="1"/>
    <col min="1051" max="1281" width="9.140625" style="4"/>
    <col min="1282" max="1282" width="6.7109375" style="4" customWidth="1"/>
    <col min="1283" max="1283" width="15.7109375" style="4" customWidth="1"/>
    <col min="1284" max="1295" width="9.140625" style="4"/>
    <col min="1296" max="1300" width="9.140625" style="4" customWidth="1"/>
    <col min="1301" max="1301" width="10.28515625" style="4" customWidth="1"/>
    <col min="1302" max="1305" width="9.140625" style="4"/>
    <col min="1306" max="1306" width="9.85546875" style="4" customWidth="1"/>
    <col min="1307" max="1537" width="9.140625" style="4"/>
    <col min="1538" max="1538" width="6.7109375" style="4" customWidth="1"/>
    <col min="1539" max="1539" width="15.7109375" style="4" customWidth="1"/>
    <col min="1540" max="1551" width="9.140625" style="4"/>
    <col min="1552" max="1556" width="9.140625" style="4" customWidth="1"/>
    <col min="1557" max="1557" width="10.28515625" style="4" customWidth="1"/>
    <col min="1558" max="1561" width="9.140625" style="4"/>
    <col min="1562" max="1562" width="9.85546875" style="4" customWidth="1"/>
    <col min="1563" max="1793" width="9.140625" style="4"/>
    <col min="1794" max="1794" width="6.7109375" style="4" customWidth="1"/>
    <col min="1795" max="1795" width="15.7109375" style="4" customWidth="1"/>
    <col min="1796" max="1807" width="9.140625" style="4"/>
    <col min="1808" max="1812" width="9.140625" style="4" customWidth="1"/>
    <col min="1813" max="1813" width="10.28515625" style="4" customWidth="1"/>
    <col min="1814" max="1817" width="9.140625" style="4"/>
    <col min="1818" max="1818" width="9.85546875" style="4" customWidth="1"/>
    <col min="1819" max="2049" width="9.140625" style="4"/>
    <col min="2050" max="2050" width="6.7109375" style="4" customWidth="1"/>
    <col min="2051" max="2051" width="15.7109375" style="4" customWidth="1"/>
    <col min="2052" max="2063" width="9.140625" style="4"/>
    <col min="2064" max="2068" width="9.140625" style="4" customWidth="1"/>
    <col min="2069" max="2069" width="10.28515625" style="4" customWidth="1"/>
    <col min="2070" max="2073" width="9.140625" style="4"/>
    <col min="2074" max="2074" width="9.85546875" style="4" customWidth="1"/>
    <col min="2075" max="2305" width="9.140625" style="4"/>
    <col min="2306" max="2306" width="6.7109375" style="4" customWidth="1"/>
    <col min="2307" max="2307" width="15.7109375" style="4" customWidth="1"/>
    <col min="2308" max="2319" width="9.140625" style="4"/>
    <col min="2320" max="2324" width="9.140625" style="4" customWidth="1"/>
    <col min="2325" max="2325" width="10.28515625" style="4" customWidth="1"/>
    <col min="2326" max="2329" width="9.140625" style="4"/>
    <col min="2330" max="2330" width="9.85546875" style="4" customWidth="1"/>
    <col min="2331" max="2561" width="9.140625" style="4"/>
    <col min="2562" max="2562" width="6.7109375" style="4" customWidth="1"/>
    <col min="2563" max="2563" width="15.7109375" style="4" customWidth="1"/>
    <col min="2564" max="2575" width="9.140625" style="4"/>
    <col min="2576" max="2580" width="9.140625" style="4" customWidth="1"/>
    <col min="2581" max="2581" width="10.28515625" style="4" customWidth="1"/>
    <col min="2582" max="2585" width="9.140625" style="4"/>
    <col min="2586" max="2586" width="9.85546875" style="4" customWidth="1"/>
    <col min="2587" max="2817" width="9.140625" style="4"/>
    <col min="2818" max="2818" width="6.7109375" style="4" customWidth="1"/>
    <col min="2819" max="2819" width="15.7109375" style="4" customWidth="1"/>
    <col min="2820" max="2831" width="9.140625" style="4"/>
    <col min="2832" max="2836" width="9.140625" style="4" customWidth="1"/>
    <col min="2837" max="2837" width="10.28515625" style="4" customWidth="1"/>
    <col min="2838" max="2841" width="9.140625" style="4"/>
    <col min="2842" max="2842" width="9.85546875" style="4" customWidth="1"/>
    <col min="2843" max="3073" width="9.140625" style="4"/>
    <col min="3074" max="3074" width="6.7109375" style="4" customWidth="1"/>
    <col min="3075" max="3075" width="15.7109375" style="4" customWidth="1"/>
    <col min="3076" max="3087" width="9.140625" style="4"/>
    <col min="3088" max="3092" width="9.140625" style="4" customWidth="1"/>
    <col min="3093" max="3093" width="10.28515625" style="4" customWidth="1"/>
    <col min="3094" max="3097" width="9.140625" style="4"/>
    <col min="3098" max="3098" width="9.85546875" style="4" customWidth="1"/>
    <col min="3099" max="3329" width="9.140625" style="4"/>
    <col min="3330" max="3330" width="6.7109375" style="4" customWidth="1"/>
    <col min="3331" max="3331" width="15.7109375" style="4" customWidth="1"/>
    <col min="3332" max="3343" width="9.140625" style="4"/>
    <col min="3344" max="3348" width="9.140625" style="4" customWidth="1"/>
    <col min="3349" max="3349" width="10.28515625" style="4" customWidth="1"/>
    <col min="3350" max="3353" width="9.140625" style="4"/>
    <col min="3354" max="3354" width="9.85546875" style="4" customWidth="1"/>
    <col min="3355" max="3585" width="9.140625" style="4"/>
    <col min="3586" max="3586" width="6.7109375" style="4" customWidth="1"/>
    <col min="3587" max="3587" width="15.7109375" style="4" customWidth="1"/>
    <col min="3588" max="3599" width="9.140625" style="4"/>
    <col min="3600" max="3604" width="9.140625" style="4" customWidth="1"/>
    <col min="3605" max="3605" width="10.28515625" style="4" customWidth="1"/>
    <col min="3606" max="3609" width="9.140625" style="4"/>
    <col min="3610" max="3610" width="9.85546875" style="4" customWidth="1"/>
    <col min="3611" max="3841" width="9.140625" style="4"/>
    <col min="3842" max="3842" width="6.7109375" style="4" customWidth="1"/>
    <col min="3843" max="3843" width="15.7109375" style="4" customWidth="1"/>
    <col min="3844" max="3855" width="9.140625" style="4"/>
    <col min="3856" max="3860" width="9.140625" style="4" customWidth="1"/>
    <col min="3861" max="3861" width="10.28515625" style="4" customWidth="1"/>
    <col min="3862" max="3865" width="9.140625" style="4"/>
    <col min="3866" max="3866" width="9.85546875" style="4" customWidth="1"/>
    <col min="3867" max="4097" width="9.140625" style="4"/>
    <col min="4098" max="4098" width="6.7109375" style="4" customWidth="1"/>
    <col min="4099" max="4099" width="15.7109375" style="4" customWidth="1"/>
    <col min="4100" max="4111" width="9.140625" style="4"/>
    <col min="4112" max="4116" width="9.140625" style="4" customWidth="1"/>
    <col min="4117" max="4117" width="10.28515625" style="4" customWidth="1"/>
    <col min="4118" max="4121" width="9.140625" style="4"/>
    <col min="4122" max="4122" width="9.85546875" style="4" customWidth="1"/>
    <col min="4123" max="4353" width="9.140625" style="4"/>
    <col min="4354" max="4354" width="6.7109375" style="4" customWidth="1"/>
    <col min="4355" max="4355" width="15.7109375" style="4" customWidth="1"/>
    <col min="4356" max="4367" width="9.140625" style="4"/>
    <col min="4368" max="4372" width="9.140625" style="4" customWidth="1"/>
    <col min="4373" max="4373" width="10.28515625" style="4" customWidth="1"/>
    <col min="4374" max="4377" width="9.140625" style="4"/>
    <col min="4378" max="4378" width="9.85546875" style="4" customWidth="1"/>
    <col min="4379" max="4609" width="9.140625" style="4"/>
    <col min="4610" max="4610" width="6.7109375" style="4" customWidth="1"/>
    <col min="4611" max="4611" width="15.7109375" style="4" customWidth="1"/>
    <col min="4612" max="4623" width="9.140625" style="4"/>
    <col min="4624" max="4628" width="9.140625" style="4" customWidth="1"/>
    <col min="4629" max="4629" width="10.28515625" style="4" customWidth="1"/>
    <col min="4630" max="4633" width="9.140625" style="4"/>
    <col min="4634" max="4634" width="9.85546875" style="4" customWidth="1"/>
    <col min="4635" max="4865" width="9.140625" style="4"/>
    <col min="4866" max="4866" width="6.7109375" style="4" customWidth="1"/>
    <col min="4867" max="4867" width="15.7109375" style="4" customWidth="1"/>
    <col min="4868" max="4879" width="9.140625" style="4"/>
    <col min="4880" max="4884" width="9.140625" style="4" customWidth="1"/>
    <col min="4885" max="4885" width="10.28515625" style="4" customWidth="1"/>
    <col min="4886" max="4889" width="9.140625" style="4"/>
    <col min="4890" max="4890" width="9.85546875" style="4" customWidth="1"/>
    <col min="4891" max="5121" width="9.140625" style="4"/>
    <col min="5122" max="5122" width="6.7109375" style="4" customWidth="1"/>
    <col min="5123" max="5123" width="15.7109375" style="4" customWidth="1"/>
    <col min="5124" max="5135" width="9.140625" style="4"/>
    <col min="5136" max="5140" width="9.140625" style="4" customWidth="1"/>
    <col min="5141" max="5141" width="10.28515625" style="4" customWidth="1"/>
    <col min="5142" max="5145" width="9.140625" style="4"/>
    <col min="5146" max="5146" width="9.85546875" style="4" customWidth="1"/>
    <col min="5147" max="5377" width="9.140625" style="4"/>
    <col min="5378" max="5378" width="6.7109375" style="4" customWidth="1"/>
    <col min="5379" max="5379" width="15.7109375" style="4" customWidth="1"/>
    <col min="5380" max="5391" width="9.140625" style="4"/>
    <col min="5392" max="5396" width="9.140625" style="4" customWidth="1"/>
    <col min="5397" max="5397" width="10.28515625" style="4" customWidth="1"/>
    <col min="5398" max="5401" width="9.140625" style="4"/>
    <col min="5402" max="5402" width="9.85546875" style="4" customWidth="1"/>
    <col min="5403" max="5633" width="9.140625" style="4"/>
    <col min="5634" max="5634" width="6.7109375" style="4" customWidth="1"/>
    <col min="5635" max="5635" width="15.7109375" style="4" customWidth="1"/>
    <col min="5636" max="5647" width="9.140625" style="4"/>
    <col min="5648" max="5652" width="9.140625" style="4" customWidth="1"/>
    <col min="5653" max="5653" width="10.28515625" style="4" customWidth="1"/>
    <col min="5654" max="5657" width="9.140625" style="4"/>
    <col min="5658" max="5658" width="9.85546875" style="4" customWidth="1"/>
    <col min="5659" max="5889" width="9.140625" style="4"/>
    <col min="5890" max="5890" width="6.7109375" style="4" customWidth="1"/>
    <col min="5891" max="5891" width="15.7109375" style="4" customWidth="1"/>
    <col min="5892" max="5903" width="9.140625" style="4"/>
    <col min="5904" max="5908" width="9.140625" style="4" customWidth="1"/>
    <col min="5909" max="5909" width="10.28515625" style="4" customWidth="1"/>
    <col min="5910" max="5913" width="9.140625" style="4"/>
    <col min="5914" max="5914" width="9.85546875" style="4" customWidth="1"/>
    <col min="5915" max="6145" width="9.140625" style="4"/>
    <col min="6146" max="6146" width="6.7109375" style="4" customWidth="1"/>
    <col min="6147" max="6147" width="15.7109375" style="4" customWidth="1"/>
    <col min="6148" max="6159" width="9.140625" style="4"/>
    <col min="6160" max="6164" width="9.140625" style="4" customWidth="1"/>
    <col min="6165" max="6165" width="10.28515625" style="4" customWidth="1"/>
    <col min="6166" max="6169" width="9.140625" style="4"/>
    <col min="6170" max="6170" width="9.85546875" style="4" customWidth="1"/>
    <col min="6171" max="6401" width="9.140625" style="4"/>
    <col min="6402" max="6402" width="6.7109375" style="4" customWidth="1"/>
    <col min="6403" max="6403" width="15.7109375" style="4" customWidth="1"/>
    <col min="6404" max="6415" width="9.140625" style="4"/>
    <col min="6416" max="6420" width="9.140625" style="4" customWidth="1"/>
    <col min="6421" max="6421" width="10.28515625" style="4" customWidth="1"/>
    <col min="6422" max="6425" width="9.140625" style="4"/>
    <col min="6426" max="6426" width="9.85546875" style="4" customWidth="1"/>
    <col min="6427" max="6657" width="9.140625" style="4"/>
    <col min="6658" max="6658" width="6.7109375" style="4" customWidth="1"/>
    <col min="6659" max="6659" width="15.7109375" style="4" customWidth="1"/>
    <col min="6660" max="6671" width="9.140625" style="4"/>
    <col min="6672" max="6676" width="9.140625" style="4" customWidth="1"/>
    <col min="6677" max="6677" width="10.28515625" style="4" customWidth="1"/>
    <col min="6678" max="6681" width="9.140625" style="4"/>
    <col min="6682" max="6682" width="9.85546875" style="4" customWidth="1"/>
    <col min="6683" max="6913" width="9.140625" style="4"/>
    <col min="6914" max="6914" width="6.7109375" style="4" customWidth="1"/>
    <col min="6915" max="6915" width="15.7109375" style="4" customWidth="1"/>
    <col min="6916" max="6927" width="9.140625" style="4"/>
    <col min="6928" max="6932" width="9.140625" style="4" customWidth="1"/>
    <col min="6933" max="6933" width="10.28515625" style="4" customWidth="1"/>
    <col min="6934" max="6937" width="9.140625" style="4"/>
    <col min="6938" max="6938" width="9.85546875" style="4" customWidth="1"/>
    <col min="6939" max="7169" width="9.140625" style="4"/>
    <col min="7170" max="7170" width="6.7109375" style="4" customWidth="1"/>
    <col min="7171" max="7171" width="15.7109375" style="4" customWidth="1"/>
    <col min="7172" max="7183" width="9.140625" style="4"/>
    <col min="7184" max="7188" width="9.140625" style="4" customWidth="1"/>
    <col min="7189" max="7189" width="10.28515625" style="4" customWidth="1"/>
    <col min="7190" max="7193" width="9.140625" style="4"/>
    <col min="7194" max="7194" width="9.85546875" style="4" customWidth="1"/>
    <col min="7195" max="7425" width="9.140625" style="4"/>
    <col min="7426" max="7426" width="6.7109375" style="4" customWidth="1"/>
    <col min="7427" max="7427" width="15.7109375" style="4" customWidth="1"/>
    <col min="7428" max="7439" width="9.140625" style="4"/>
    <col min="7440" max="7444" width="9.140625" style="4" customWidth="1"/>
    <col min="7445" max="7445" width="10.28515625" style="4" customWidth="1"/>
    <col min="7446" max="7449" width="9.140625" style="4"/>
    <col min="7450" max="7450" width="9.85546875" style="4" customWidth="1"/>
    <col min="7451" max="7681" width="9.140625" style="4"/>
    <col min="7682" max="7682" width="6.7109375" style="4" customWidth="1"/>
    <col min="7683" max="7683" width="15.7109375" style="4" customWidth="1"/>
    <col min="7684" max="7695" width="9.140625" style="4"/>
    <col min="7696" max="7700" width="9.140625" style="4" customWidth="1"/>
    <col min="7701" max="7701" width="10.28515625" style="4" customWidth="1"/>
    <col min="7702" max="7705" width="9.140625" style="4"/>
    <col min="7706" max="7706" width="9.85546875" style="4" customWidth="1"/>
    <col min="7707" max="7937" width="9.140625" style="4"/>
    <col min="7938" max="7938" width="6.7109375" style="4" customWidth="1"/>
    <col min="7939" max="7939" width="15.7109375" style="4" customWidth="1"/>
    <col min="7940" max="7951" width="9.140625" style="4"/>
    <col min="7952" max="7956" width="9.140625" style="4" customWidth="1"/>
    <col min="7957" max="7957" width="10.28515625" style="4" customWidth="1"/>
    <col min="7958" max="7961" width="9.140625" style="4"/>
    <col min="7962" max="7962" width="9.85546875" style="4" customWidth="1"/>
    <col min="7963" max="8193" width="9.140625" style="4"/>
    <col min="8194" max="8194" width="6.7109375" style="4" customWidth="1"/>
    <col min="8195" max="8195" width="15.7109375" style="4" customWidth="1"/>
    <col min="8196" max="8207" width="9.140625" style="4"/>
    <col min="8208" max="8212" width="9.140625" style="4" customWidth="1"/>
    <col min="8213" max="8213" width="10.28515625" style="4" customWidth="1"/>
    <col min="8214" max="8217" width="9.140625" style="4"/>
    <col min="8218" max="8218" width="9.85546875" style="4" customWidth="1"/>
    <col min="8219" max="8449" width="9.140625" style="4"/>
    <col min="8450" max="8450" width="6.7109375" style="4" customWidth="1"/>
    <col min="8451" max="8451" width="15.7109375" style="4" customWidth="1"/>
    <col min="8452" max="8463" width="9.140625" style="4"/>
    <col min="8464" max="8468" width="9.140625" style="4" customWidth="1"/>
    <col min="8469" max="8469" width="10.28515625" style="4" customWidth="1"/>
    <col min="8470" max="8473" width="9.140625" style="4"/>
    <col min="8474" max="8474" width="9.85546875" style="4" customWidth="1"/>
    <col min="8475" max="8705" width="9.140625" style="4"/>
    <col min="8706" max="8706" width="6.7109375" style="4" customWidth="1"/>
    <col min="8707" max="8707" width="15.7109375" style="4" customWidth="1"/>
    <col min="8708" max="8719" width="9.140625" style="4"/>
    <col min="8720" max="8724" width="9.140625" style="4" customWidth="1"/>
    <col min="8725" max="8725" width="10.28515625" style="4" customWidth="1"/>
    <col min="8726" max="8729" width="9.140625" style="4"/>
    <col min="8730" max="8730" width="9.85546875" style="4" customWidth="1"/>
    <col min="8731" max="8961" width="9.140625" style="4"/>
    <col min="8962" max="8962" width="6.7109375" style="4" customWidth="1"/>
    <col min="8963" max="8963" width="15.7109375" style="4" customWidth="1"/>
    <col min="8964" max="8975" width="9.140625" style="4"/>
    <col min="8976" max="8980" width="9.140625" style="4" customWidth="1"/>
    <col min="8981" max="8981" width="10.28515625" style="4" customWidth="1"/>
    <col min="8982" max="8985" width="9.140625" style="4"/>
    <col min="8986" max="8986" width="9.85546875" style="4" customWidth="1"/>
    <col min="8987" max="9217" width="9.140625" style="4"/>
    <col min="9218" max="9218" width="6.7109375" style="4" customWidth="1"/>
    <col min="9219" max="9219" width="15.7109375" style="4" customWidth="1"/>
    <col min="9220" max="9231" width="9.140625" style="4"/>
    <col min="9232" max="9236" width="9.140625" style="4" customWidth="1"/>
    <col min="9237" max="9237" width="10.28515625" style="4" customWidth="1"/>
    <col min="9238" max="9241" width="9.140625" style="4"/>
    <col min="9242" max="9242" width="9.85546875" style="4" customWidth="1"/>
    <col min="9243" max="9473" width="9.140625" style="4"/>
    <col min="9474" max="9474" width="6.7109375" style="4" customWidth="1"/>
    <col min="9475" max="9475" width="15.7109375" style="4" customWidth="1"/>
    <col min="9476" max="9487" width="9.140625" style="4"/>
    <col min="9488" max="9492" width="9.140625" style="4" customWidth="1"/>
    <col min="9493" max="9493" width="10.28515625" style="4" customWidth="1"/>
    <col min="9494" max="9497" width="9.140625" style="4"/>
    <col min="9498" max="9498" width="9.85546875" style="4" customWidth="1"/>
    <col min="9499" max="9729" width="9.140625" style="4"/>
    <col min="9730" max="9730" width="6.7109375" style="4" customWidth="1"/>
    <col min="9731" max="9731" width="15.7109375" style="4" customWidth="1"/>
    <col min="9732" max="9743" width="9.140625" style="4"/>
    <col min="9744" max="9748" width="9.140625" style="4" customWidth="1"/>
    <col min="9749" max="9749" width="10.28515625" style="4" customWidth="1"/>
    <col min="9750" max="9753" width="9.140625" style="4"/>
    <col min="9754" max="9754" width="9.85546875" style="4" customWidth="1"/>
    <col min="9755" max="9985" width="9.140625" style="4"/>
    <col min="9986" max="9986" width="6.7109375" style="4" customWidth="1"/>
    <col min="9987" max="9987" width="15.7109375" style="4" customWidth="1"/>
    <col min="9988" max="9999" width="9.140625" style="4"/>
    <col min="10000" max="10004" width="9.140625" style="4" customWidth="1"/>
    <col min="10005" max="10005" width="10.28515625" style="4" customWidth="1"/>
    <col min="10006" max="10009" width="9.140625" style="4"/>
    <col min="10010" max="10010" width="9.85546875" style="4" customWidth="1"/>
    <col min="10011" max="10241" width="9.140625" style="4"/>
    <col min="10242" max="10242" width="6.7109375" style="4" customWidth="1"/>
    <col min="10243" max="10243" width="15.7109375" style="4" customWidth="1"/>
    <col min="10244" max="10255" width="9.140625" style="4"/>
    <col min="10256" max="10260" width="9.140625" style="4" customWidth="1"/>
    <col min="10261" max="10261" width="10.28515625" style="4" customWidth="1"/>
    <col min="10262" max="10265" width="9.140625" style="4"/>
    <col min="10266" max="10266" width="9.85546875" style="4" customWidth="1"/>
    <col min="10267" max="10497" width="9.140625" style="4"/>
    <col min="10498" max="10498" width="6.7109375" style="4" customWidth="1"/>
    <col min="10499" max="10499" width="15.7109375" style="4" customWidth="1"/>
    <col min="10500" max="10511" width="9.140625" style="4"/>
    <col min="10512" max="10516" width="9.140625" style="4" customWidth="1"/>
    <col min="10517" max="10517" width="10.28515625" style="4" customWidth="1"/>
    <col min="10518" max="10521" width="9.140625" style="4"/>
    <col min="10522" max="10522" width="9.85546875" style="4" customWidth="1"/>
    <col min="10523" max="10753" width="9.140625" style="4"/>
    <col min="10754" max="10754" width="6.7109375" style="4" customWidth="1"/>
    <col min="10755" max="10755" width="15.7109375" style="4" customWidth="1"/>
    <col min="10756" max="10767" width="9.140625" style="4"/>
    <col min="10768" max="10772" width="9.140625" style="4" customWidth="1"/>
    <col min="10773" max="10773" width="10.28515625" style="4" customWidth="1"/>
    <col min="10774" max="10777" width="9.140625" style="4"/>
    <col min="10778" max="10778" width="9.85546875" style="4" customWidth="1"/>
    <col min="10779" max="11009" width="9.140625" style="4"/>
    <col min="11010" max="11010" width="6.7109375" style="4" customWidth="1"/>
    <col min="11011" max="11011" width="15.7109375" style="4" customWidth="1"/>
    <col min="11012" max="11023" width="9.140625" style="4"/>
    <col min="11024" max="11028" width="9.140625" style="4" customWidth="1"/>
    <col min="11029" max="11029" width="10.28515625" style="4" customWidth="1"/>
    <col min="11030" max="11033" width="9.140625" style="4"/>
    <col min="11034" max="11034" width="9.85546875" style="4" customWidth="1"/>
    <col min="11035" max="11265" width="9.140625" style="4"/>
    <col min="11266" max="11266" width="6.7109375" style="4" customWidth="1"/>
    <col min="11267" max="11267" width="15.7109375" style="4" customWidth="1"/>
    <col min="11268" max="11279" width="9.140625" style="4"/>
    <col min="11280" max="11284" width="9.140625" style="4" customWidth="1"/>
    <col min="11285" max="11285" width="10.28515625" style="4" customWidth="1"/>
    <col min="11286" max="11289" width="9.140625" style="4"/>
    <col min="11290" max="11290" width="9.85546875" style="4" customWidth="1"/>
    <col min="11291" max="11521" width="9.140625" style="4"/>
    <col min="11522" max="11522" width="6.7109375" style="4" customWidth="1"/>
    <col min="11523" max="11523" width="15.7109375" style="4" customWidth="1"/>
    <col min="11524" max="11535" width="9.140625" style="4"/>
    <col min="11536" max="11540" width="9.140625" style="4" customWidth="1"/>
    <col min="11541" max="11541" width="10.28515625" style="4" customWidth="1"/>
    <col min="11542" max="11545" width="9.140625" style="4"/>
    <col min="11546" max="11546" width="9.85546875" style="4" customWidth="1"/>
    <col min="11547" max="11777" width="9.140625" style="4"/>
    <col min="11778" max="11778" width="6.7109375" style="4" customWidth="1"/>
    <col min="11779" max="11779" width="15.7109375" style="4" customWidth="1"/>
    <col min="11780" max="11791" width="9.140625" style="4"/>
    <col min="11792" max="11796" width="9.140625" style="4" customWidth="1"/>
    <col min="11797" max="11797" width="10.28515625" style="4" customWidth="1"/>
    <col min="11798" max="11801" width="9.140625" style="4"/>
    <col min="11802" max="11802" width="9.85546875" style="4" customWidth="1"/>
    <col min="11803" max="12033" width="9.140625" style="4"/>
    <col min="12034" max="12034" width="6.7109375" style="4" customWidth="1"/>
    <col min="12035" max="12035" width="15.7109375" style="4" customWidth="1"/>
    <col min="12036" max="12047" width="9.140625" style="4"/>
    <col min="12048" max="12052" width="9.140625" style="4" customWidth="1"/>
    <col min="12053" max="12053" width="10.28515625" style="4" customWidth="1"/>
    <col min="12054" max="12057" width="9.140625" style="4"/>
    <col min="12058" max="12058" width="9.85546875" style="4" customWidth="1"/>
    <col min="12059" max="12289" width="9.140625" style="4"/>
    <col min="12290" max="12290" width="6.7109375" style="4" customWidth="1"/>
    <col min="12291" max="12291" width="15.7109375" style="4" customWidth="1"/>
    <col min="12292" max="12303" width="9.140625" style="4"/>
    <col min="12304" max="12308" width="9.140625" style="4" customWidth="1"/>
    <col min="12309" max="12309" width="10.28515625" style="4" customWidth="1"/>
    <col min="12310" max="12313" width="9.140625" style="4"/>
    <col min="12314" max="12314" width="9.85546875" style="4" customWidth="1"/>
    <col min="12315" max="12545" width="9.140625" style="4"/>
    <col min="12546" max="12546" width="6.7109375" style="4" customWidth="1"/>
    <col min="12547" max="12547" width="15.7109375" style="4" customWidth="1"/>
    <col min="12548" max="12559" width="9.140625" style="4"/>
    <col min="12560" max="12564" width="9.140625" style="4" customWidth="1"/>
    <col min="12565" max="12565" width="10.28515625" style="4" customWidth="1"/>
    <col min="12566" max="12569" width="9.140625" style="4"/>
    <col min="12570" max="12570" width="9.85546875" style="4" customWidth="1"/>
    <col min="12571" max="12801" width="9.140625" style="4"/>
    <col min="12802" max="12802" width="6.7109375" style="4" customWidth="1"/>
    <col min="12803" max="12803" width="15.7109375" style="4" customWidth="1"/>
    <col min="12804" max="12815" width="9.140625" style="4"/>
    <col min="12816" max="12820" width="9.140625" style="4" customWidth="1"/>
    <col min="12821" max="12821" width="10.28515625" style="4" customWidth="1"/>
    <col min="12822" max="12825" width="9.140625" style="4"/>
    <col min="12826" max="12826" width="9.85546875" style="4" customWidth="1"/>
    <col min="12827" max="13057" width="9.140625" style="4"/>
    <col min="13058" max="13058" width="6.7109375" style="4" customWidth="1"/>
    <col min="13059" max="13059" width="15.7109375" style="4" customWidth="1"/>
    <col min="13060" max="13071" width="9.140625" style="4"/>
    <col min="13072" max="13076" width="9.140625" style="4" customWidth="1"/>
    <col min="13077" max="13077" width="10.28515625" style="4" customWidth="1"/>
    <col min="13078" max="13081" width="9.140625" style="4"/>
    <col min="13082" max="13082" width="9.85546875" style="4" customWidth="1"/>
    <col min="13083" max="13313" width="9.140625" style="4"/>
    <col min="13314" max="13314" width="6.7109375" style="4" customWidth="1"/>
    <col min="13315" max="13315" width="15.7109375" style="4" customWidth="1"/>
    <col min="13316" max="13327" width="9.140625" style="4"/>
    <col min="13328" max="13332" width="9.140625" style="4" customWidth="1"/>
    <col min="13333" max="13333" width="10.28515625" style="4" customWidth="1"/>
    <col min="13334" max="13337" width="9.140625" style="4"/>
    <col min="13338" max="13338" width="9.85546875" style="4" customWidth="1"/>
    <col min="13339" max="13569" width="9.140625" style="4"/>
    <col min="13570" max="13570" width="6.7109375" style="4" customWidth="1"/>
    <col min="13571" max="13571" width="15.7109375" style="4" customWidth="1"/>
    <col min="13572" max="13583" width="9.140625" style="4"/>
    <col min="13584" max="13588" width="9.140625" style="4" customWidth="1"/>
    <col min="13589" max="13589" width="10.28515625" style="4" customWidth="1"/>
    <col min="13590" max="13593" width="9.140625" style="4"/>
    <col min="13594" max="13594" width="9.85546875" style="4" customWidth="1"/>
    <col min="13595" max="13825" width="9.140625" style="4"/>
    <col min="13826" max="13826" width="6.7109375" style="4" customWidth="1"/>
    <col min="13827" max="13827" width="15.7109375" style="4" customWidth="1"/>
    <col min="13828" max="13839" width="9.140625" style="4"/>
    <col min="13840" max="13844" width="9.140625" style="4" customWidth="1"/>
    <col min="13845" max="13845" width="10.28515625" style="4" customWidth="1"/>
    <col min="13846" max="13849" width="9.140625" style="4"/>
    <col min="13850" max="13850" width="9.85546875" style="4" customWidth="1"/>
    <col min="13851" max="14081" width="9.140625" style="4"/>
    <col min="14082" max="14082" width="6.7109375" style="4" customWidth="1"/>
    <col min="14083" max="14083" width="15.7109375" style="4" customWidth="1"/>
    <col min="14084" max="14095" width="9.140625" style="4"/>
    <col min="14096" max="14100" width="9.140625" style="4" customWidth="1"/>
    <col min="14101" max="14101" width="10.28515625" style="4" customWidth="1"/>
    <col min="14102" max="14105" width="9.140625" style="4"/>
    <col min="14106" max="14106" width="9.85546875" style="4" customWidth="1"/>
    <col min="14107" max="14337" width="9.140625" style="4"/>
    <col min="14338" max="14338" width="6.7109375" style="4" customWidth="1"/>
    <col min="14339" max="14339" width="15.7109375" style="4" customWidth="1"/>
    <col min="14340" max="14351" width="9.140625" style="4"/>
    <col min="14352" max="14356" width="9.140625" style="4" customWidth="1"/>
    <col min="14357" max="14357" width="10.28515625" style="4" customWidth="1"/>
    <col min="14358" max="14361" width="9.140625" style="4"/>
    <col min="14362" max="14362" width="9.85546875" style="4" customWidth="1"/>
    <col min="14363" max="14593" width="9.140625" style="4"/>
    <col min="14594" max="14594" width="6.7109375" style="4" customWidth="1"/>
    <col min="14595" max="14595" width="15.7109375" style="4" customWidth="1"/>
    <col min="14596" max="14607" width="9.140625" style="4"/>
    <col min="14608" max="14612" width="9.140625" style="4" customWidth="1"/>
    <col min="14613" max="14613" width="10.28515625" style="4" customWidth="1"/>
    <col min="14614" max="14617" width="9.140625" style="4"/>
    <col min="14618" max="14618" width="9.85546875" style="4" customWidth="1"/>
    <col min="14619" max="14849" width="9.140625" style="4"/>
    <col min="14850" max="14850" width="6.7109375" style="4" customWidth="1"/>
    <col min="14851" max="14851" width="15.7109375" style="4" customWidth="1"/>
    <col min="14852" max="14863" width="9.140625" style="4"/>
    <col min="14864" max="14868" width="9.140625" style="4" customWidth="1"/>
    <col min="14869" max="14869" width="10.28515625" style="4" customWidth="1"/>
    <col min="14870" max="14873" width="9.140625" style="4"/>
    <col min="14874" max="14874" width="9.85546875" style="4" customWidth="1"/>
    <col min="14875" max="15105" width="9.140625" style="4"/>
    <col min="15106" max="15106" width="6.7109375" style="4" customWidth="1"/>
    <col min="15107" max="15107" width="15.7109375" style="4" customWidth="1"/>
    <col min="15108" max="15119" width="9.140625" style="4"/>
    <col min="15120" max="15124" width="9.140625" style="4" customWidth="1"/>
    <col min="15125" max="15125" width="10.28515625" style="4" customWidth="1"/>
    <col min="15126" max="15129" width="9.140625" style="4"/>
    <col min="15130" max="15130" width="9.85546875" style="4" customWidth="1"/>
    <col min="15131" max="15361" width="9.140625" style="4"/>
    <col min="15362" max="15362" width="6.7109375" style="4" customWidth="1"/>
    <col min="15363" max="15363" width="15.7109375" style="4" customWidth="1"/>
    <col min="15364" max="15375" width="9.140625" style="4"/>
    <col min="15376" max="15380" width="9.140625" style="4" customWidth="1"/>
    <col min="15381" max="15381" width="10.28515625" style="4" customWidth="1"/>
    <col min="15382" max="15385" width="9.140625" style="4"/>
    <col min="15386" max="15386" width="9.85546875" style="4" customWidth="1"/>
    <col min="15387" max="15617" width="9.140625" style="4"/>
    <col min="15618" max="15618" width="6.7109375" style="4" customWidth="1"/>
    <col min="15619" max="15619" width="15.7109375" style="4" customWidth="1"/>
    <col min="15620" max="15631" width="9.140625" style="4"/>
    <col min="15632" max="15636" width="9.140625" style="4" customWidth="1"/>
    <col min="15637" max="15637" width="10.28515625" style="4" customWidth="1"/>
    <col min="15638" max="15641" width="9.140625" style="4"/>
    <col min="15642" max="15642" width="9.85546875" style="4" customWidth="1"/>
    <col min="15643" max="15873" width="9.140625" style="4"/>
    <col min="15874" max="15874" width="6.7109375" style="4" customWidth="1"/>
    <col min="15875" max="15875" width="15.7109375" style="4" customWidth="1"/>
    <col min="15876" max="15887" width="9.140625" style="4"/>
    <col min="15888" max="15892" width="9.140625" style="4" customWidth="1"/>
    <col min="15893" max="15893" width="10.28515625" style="4" customWidth="1"/>
    <col min="15894" max="15897" width="9.140625" style="4"/>
    <col min="15898" max="15898" width="9.85546875" style="4" customWidth="1"/>
    <col min="15899" max="16129" width="9.140625" style="4"/>
    <col min="16130" max="16130" width="6.7109375" style="4" customWidth="1"/>
    <col min="16131" max="16131" width="15.7109375" style="4" customWidth="1"/>
    <col min="16132" max="16143" width="9.140625" style="4"/>
    <col min="16144" max="16148" width="9.140625" style="4" customWidth="1"/>
    <col min="16149" max="16149" width="10.28515625" style="4" customWidth="1"/>
    <col min="16150" max="16153" width="9.140625" style="4"/>
    <col min="16154" max="16154" width="9.85546875" style="4" customWidth="1"/>
    <col min="16155" max="16384" width="9.140625" style="4"/>
  </cols>
  <sheetData>
    <row r="1" spans="1:31" s="44" customFormat="1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31" s="44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31" s="44" customFormat="1" ht="23.25" customHeight="1">
      <c r="A3" s="251" t="s">
        <v>66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31" s="44" customFormat="1" ht="22.5" customHeight="1" thickBot="1">
      <c r="A4" s="252" t="s">
        <v>27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</row>
    <row r="5" spans="1:31" s="53" customFormat="1" ht="27" customHeight="1">
      <c r="A5" s="223" t="s">
        <v>10</v>
      </c>
      <c r="B5" s="213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31" s="53" customFormat="1" ht="29.25" customHeight="1">
      <c r="A6" s="224"/>
      <c r="B6" s="225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31" s="53" customFormat="1" ht="32.1" customHeight="1">
      <c r="A7" s="55">
        <v>1</v>
      </c>
      <c r="B7" s="56" t="s">
        <v>17</v>
      </c>
      <c r="C7" s="52">
        <f>HLOOKUP(C6,[1]RCH!C4:W37,34,0)</f>
        <v>251.37020000000001</v>
      </c>
      <c r="D7" s="52">
        <f>HLOOKUP(D6,[1]RCH!D4:X37,34,0)</f>
        <v>169.72499999999999</v>
      </c>
      <c r="E7" s="52">
        <f>HLOOKUP(E6,[1]RCH!E4:X37,34,0)</f>
        <v>26.21</v>
      </c>
      <c r="F7" s="52">
        <f>HLOOKUP(F6,[1]RCH!F4:X37,34,0)</f>
        <v>322.43</v>
      </c>
      <c r="G7" s="52">
        <f>HLOOKUP(G6,[1]RCH!G4:X37,34,0)</f>
        <v>156</v>
      </c>
      <c r="H7" s="52">
        <f>HLOOKUP(H6,[1]RCH!H4:Y37,34,0)</f>
        <v>87.12</v>
      </c>
      <c r="I7" s="52">
        <f>HLOOKUP(I6,[1]RCH!I4:Z37,34,0)</f>
        <v>155.80000000000001</v>
      </c>
      <c r="J7" s="52">
        <f>HLOOKUP(J6,[1]RCH!J4:AA37,34,0)</f>
        <v>192.72</v>
      </c>
      <c r="K7" s="52">
        <f>HLOOKUP(K6,[1]RCH!K4:AB37,34,0)</f>
        <v>240.91</v>
      </c>
      <c r="L7" s="52">
        <f>HLOOKUP(L6,[1]RCH!L4:AC37,34,0)</f>
        <v>503.25</v>
      </c>
      <c r="M7" s="52">
        <f>HLOOKUP(M6,[1]RCH!M4:AD37,34,0)</f>
        <v>373.25</v>
      </c>
      <c r="N7" s="52">
        <f>HLOOKUP(N6,[1]RCH!N4:AE37,34,0)</f>
        <v>459.16</v>
      </c>
      <c r="O7" s="52">
        <f>HLOOKUP(O6,[1]RCH!O4:AF37,34,0)</f>
        <v>533.68000000000006</v>
      </c>
      <c r="P7" s="52">
        <f>HLOOKUP(P6,[1]RCH!P4:AG37,34,0)</f>
        <v>533.68000000000006</v>
      </c>
      <c r="Q7" s="52">
        <f>HLOOKUP(Q6,[1]RCH!Q4:AH37,34,0)</f>
        <v>555.97</v>
      </c>
      <c r="R7" s="52">
        <f>HLOOKUP(R6,[1]RCH!R4:AI37,34,0)</f>
        <v>605.9</v>
      </c>
      <c r="S7" s="52">
        <f>HLOOKUP(S6,[1]RCH!S4:AJ37,34,0)</f>
        <v>605.9</v>
      </c>
      <c r="T7" s="52">
        <f>HLOOKUP(T6,[1]RCH!T4:AK37,34,0)</f>
        <v>655.09</v>
      </c>
      <c r="U7" s="52">
        <f>HLOOKUP(U6,[1]RCH!U4:AL37,34,0)</f>
        <v>668.6</v>
      </c>
      <c r="V7" s="52">
        <f>HLOOKUP(V6,[1]RCH!V4:AM37,34,0)</f>
        <v>501.45</v>
      </c>
      <c r="W7" s="52">
        <f>HLOOKUP(W6,[1]RCH!W4:AN37,34,0)</f>
        <v>352.82092162000004</v>
      </c>
      <c r="X7" s="117">
        <f>SUM(C7+F7+I7+L7+O7+R7+U7)</f>
        <v>3041.0302000000001</v>
      </c>
      <c r="Y7" s="117">
        <f>SUM(D7+G7+J7+M7+P7+S7+V7)</f>
        <v>2532.7249999999999</v>
      </c>
      <c r="Z7" s="122">
        <f>SUM(E7+H7+K7+N7+Q7+T7+W7)</f>
        <v>2377.2809216200003</v>
      </c>
    </row>
    <row r="8" spans="1:31" s="53" customFormat="1" ht="32.1" customHeight="1" thickBot="1">
      <c r="A8" s="55">
        <v>2</v>
      </c>
      <c r="B8" s="57" t="s">
        <v>18</v>
      </c>
      <c r="C8" s="52">
        <f>HLOOKUP(C6,[1]Additionalities!C4:W37,34,0)</f>
        <v>0</v>
      </c>
      <c r="D8" s="52">
        <f>HLOOKUP(D6,[1]Additionalities!D4:X37,34,0)</f>
        <v>129.52340000000001</v>
      </c>
      <c r="E8" s="52">
        <f>HLOOKUP(E6,[1]Additionalities!E4:Y37,34,0)</f>
        <v>1.1000000000000001</v>
      </c>
      <c r="F8" s="52">
        <f>HLOOKUP(F6,[1]Additionalities!F4:Z37,34,0)</f>
        <v>293.58</v>
      </c>
      <c r="G8" s="52">
        <f>HLOOKUP(G6,[1]Additionalities!G4:AA37,34,0)</f>
        <v>241.76840000000001</v>
      </c>
      <c r="H8" s="52">
        <f>HLOOKUP(H6,[1]Additionalities!H4:AB37,34,0)</f>
        <v>41.31</v>
      </c>
      <c r="I8" s="52">
        <f>HLOOKUP(I6,[1]Additionalities!I4:AC37,34,0)</f>
        <v>513.22</v>
      </c>
      <c r="J8" s="52">
        <f>HLOOKUP(J6,[1]Additionalities!J4:AD37,34,0)</f>
        <v>417.21</v>
      </c>
      <c r="K8" s="52">
        <f>HLOOKUP(K6,[1]Additionalities!K4:AE37,34,0)</f>
        <v>91.98</v>
      </c>
      <c r="L8" s="52">
        <f>HLOOKUP(L6,[1]Additionalities!L4:AF37,34,0)</f>
        <v>432.93</v>
      </c>
      <c r="M8" s="52">
        <f>HLOOKUP(M6,[1]Additionalities!M4:AG37,34,0)</f>
        <v>305.43</v>
      </c>
      <c r="N8" s="52">
        <f>HLOOKUP(N6,[1]Additionalities!N4:AH37,34,0)</f>
        <v>300.52999999999997</v>
      </c>
      <c r="O8" s="52">
        <f>HLOOKUP(O6,[1]Additionalities!O4:AI37,34,0)</f>
        <v>570.86</v>
      </c>
      <c r="P8" s="52">
        <f>HLOOKUP(P6,[1]Additionalities!P4:AJ37,34,0)</f>
        <v>542.29999999999995</v>
      </c>
      <c r="Q8" s="52">
        <f>HLOOKUP(Q6,[1]Additionalities!Q4:AK37,34,0)</f>
        <v>602.66999999999996</v>
      </c>
      <c r="R8" s="52">
        <f>HLOOKUP(R6,[1]Additionalities!R4:AL37,34,0)</f>
        <v>671.97</v>
      </c>
      <c r="S8" s="52">
        <f>HLOOKUP(S6,[1]Additionalities!S4:AM37,34,0)</f>
        <v>671.97</v>
      </c>
      <c r="T8" s="52">
        <f>HLOOKUP(T6,[1]Additionalities!T4:AN37,34,0)</f>
        <v>959.57</v>
      </c>
      <c r="U8" s="52">
        <f>HLOOKUP(U6,[1]Additionalities!U4:AO37,34,0)</f>
        <v>823.17</v>
      </c>
      <c r="V8" s="52">
        <f>HLOOKUP(V6,[1]Additionalities!V4:AP37,34,0)</f>
        <v>411.59</v>
      </c>
      <c r="W8" s="52">
        <f>HLOOKUP(W6,[1]Additionalities!W4:AQ37,34,0)</f>
        <v>155.04509999999999</v>
      </c>
      <c r="X8" s="117">
        <f t="shared" ref="X8:Z8" si="0">SUM(C8+F8+I8+L8+O8+R8+U8)</f>
        <v>3305.7300000000005</v>
      </c>
      <c r="Y8" s="117">
        <f t="shared" si="0"/>
        <v>2719.7918</v>
      </c>
      <c r="Z8" s="122">
        <f t="shared" si="0"/>
        <v>2152.2050999999997</v>
      </c>
    </row>
    <row r="9" spans="1:31" s="139" customFormat="1" ht="25.5" customHeight="1">
      <c r="A9" s="162" t="s">
        <v>29</v>
      </c>
      <c r="B9" s="163"/>
      <c r="C9" s="156"/>
      <c r="D9" s="156"/>
      <c r="E9" s="156"/>
      <c r="F9" s="156"/>
      <c r="G9" s="156"/>
      <c r="H9" s="156"/>
      <c r="I9" s="160"/>
      <c r="J9" s="160"/>
      <c r="K9" s="160"/>
      <c r="L9" s="160"/>
      <c r="M9" s="160"/>
      <c r="N9" s="160"/>
      <c r="O9" s="160"/>
      <c r="P9" s="161"/>
      <c r="Q9" s="160"/>
      <c r="R9" s="160"/>
      <c r="S9" s="138"/>
      <c r="T9" s="138"/>
      <c r="U9" s="138"/>
      <c r="V9" s="138"/>
      <c r="W9" s="138"/>
      <c r="X9" s="138"/>
      <c r="Y9" s="138"/>
      <c r="Z9" s="138"/>
    </row>
    <row r="10" spans="1:31" s="139" customFormat="1" ht="18" customHeight="1">
      <c r="A10" s="111"/>
      <c r="B10" s="164" t="e">
        <f>Tripura!B10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31" s="141" customFormat="1" ht="18" customHeight="1">
      <c r="A11" s="111"/>
      <c r="B11" s="164" t="e">
        <f>Tripura!B11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7"/>
      <c r="X11" s="139"/>
      <c r="Y11" s="139"/>
      <c r="Z11" s="139"/>
      <c r="AA11" s="139"/>
      <c r="AB11" s="139"/>
      <c r="AC11" s="139"/>
      <c r="AD11" s="139"/>
      <c r="AE11" s="139"/>
    </row>
    <row r="12" spans="1:31" ht="18.75">
      <c r="A12" s="165"/>
      <c r="B12" s="164" t="e">
        <f>Tripura!B12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B21" sqref="B21:J21"/>
      <pageMargins left="0.19685039370078741" right="0.11811023622047245" top="0.55118110236220474" bottom="0.35433070866141736" header="0.31496062992125984" footer="0.31496062992125984"/>
      <pageSetup paperSize="9" scale="55" orientation="landscape" r:id="rId1"/>
    </customSheetView>
  </customSheetViews>
  <mergeCells count="14">
    <mergeCell ref="X5:Z5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</mergeCells>
  <pageMargins left="0.17" right="0.17" top="0.28999999999999998" bottom="0.35433070866141703" header="0.19" footer="0.31496062992126"/>
  <pageSetup paperSize="9" scale="57" orientation="landscape"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A1:Z1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9.5703125" style="4" customWidth="1"/>
    <col min="2" max="2" width="19.28515625" style="61" customWidth="1"/>
    <col min="3" max="3" width="11.5703125" style="4" customWidth="1"/>
    <col min="4" max="4" width="10.7109375" style="4" customWidth="1"/>
    <col min="5" max="5" width="10" style="4" customWidth="1"/>
    <col min="6" max="6" width="11.5703125" style="4" customWidth="1"/>
    <col min="7" max="7" width="10.28515625" style="4" customWidth="1"/>
    <col min="8" max="8" width="10.140625" style="4" customWidth="1"/>
    <col min="9" max="9" width="11.5703125" style="4" customWidth="1"/>
    <col min="10" max="10" width="10.85546875" style="4" customWidth="1"/>
    <col min="11" max="11" width="10.7109375" style="4" customWidth="1"/>
    <col min="12" max="12" width="11.5703125" style="4" customWidth="1"/>
    <col min="13" max="13" width="10.85546875" style="4" customWidth="1"/>
    <col min="14" max="14" width="10.5703125" style="4" customWidth="1"/>
    <col min="15" max="15" width="13" style="4" customWidth="1"/>
    <col min="16" max="16" width="13.28515625" style="4" customWidth="1"/>
    <col min="17" max="17" width="12.5703125" style="4" customWidth="1"/>
    <col min="18" max="18" width="11.5703125" style="4" customWidth="1"/>
    <col min="19" max="19" width="10.85546875" style="4" customWidth="1"/>
    <col min="20" max="20" width="11" style="4" customWidth="1"/>
    <col min="21" max="21" width="11.5703125" style="4" customWidth="1"/>
    <col min="22" max="22" width="10.42578125" style="4" customWidth="1"/>
    <col min="23" max="24" width="11.5703125" style="4" customWidth="1"/>
    <col min="25" max="25" width="10.7109375" style="4" customWidth="1"/>
    <col min="26" max="26" width="11" style="4" customWidth="1"/>
    <col min="27" max="27" width="9.140625" style="4" customWidth="1"/>
    <col min="28" max="257" width="9.140625" style="4"/>
    <col min="258" max="258" width="6.7109375" style="4" customWidth="1"/>
    <col min="259" max="259" width="15.7109375" style="4" customWidth="1"/>
    <col min="260" max="271" width="9.140625" style="4"/>
    <col min="272" max="277" width="9.140625" style="4" customWidth="1"/>
    <col min="278" max="513" width="9.140625" style="4"/>
    <col min="514" max="514" width="6.7109375" style="4" customWidth="1"/>
    <col min="515" max="515" width="15.7109375" style="4" customWidth="1"/>
    <col min="516" max="527" width="9.140625" style="4"/>
    <col min="528" max="533" width="9.140625" style="4" customWidth="1"/>
    <col min="534" max="769" width="9.140625" style="4"/>
    <col min="770" max="770" width="6.7109375" style="4" customWidth="1"/>
    <col min="771" max="771" width="15.7109375" style="4" customWidth="1"/>
    <col min="772" max="783" width="9.140625" style="4"/>
    <col min="784" max="789" width="9.140625" style="4" customWidth="1"/>
    <col min="790" max="1025" width="9.140625" style="4"/>
    <col min="1026" max="1026" width="6.7109375" style="4" customWidth="1"/>
    <col min="1027" max="1027" width="15.7109375" style="4" customWidth="1"/>
    <col min="1028" max="1039" width="9.140625" style="4"/>
    <col min="1040" max="1045" width="9.140625" style="4" customWidth="1"/>
    <col min="1046" max="1281" width="9.140625" style="4"/>
    <col min="1282" max="1282" width="6.7109375" style="4" customWidth="1"/>
    <col min="1283" max="1283" width="15.7109375" style="4" customWidth="1"/>
    <col min="1284" max="1295" width="9.140625" style="4"/>
    <col min="1296" max="1301" width="9.140625" style="4" customWidth="1"/>
    <col min="1302" max="1537" width="9.140625" style="4"/>
    <col min="1538" max="1538" width="6.7109375" style="4" customWidth="1"/>
    <col min="1539" max="1539" width="15.7109375" style="4" customWidth="1"/>
    <col min="1540" max="1551" width="9.140625" style="4"/>
    <col min="1552" max="1557" width="9.140625" style="4" customWidth="1"/>
    <col min="1558" max="1793" width="9.140625" style="4"/>
    <col min="1794" max="1794" width="6.7109375" style="4" customWidth="1"/>
    <col min="1795" max="1795" width="15.7109375" style="4" customWidth="1"/>
    <col min="1796" max="1807" width="9.140625" style="4"/>
    <col min="1808" max="1813" width="9.140625" style="4" customWidth="1"/>
    <col min="1814" max="2049" width="9.140625" style="4"/>
    <col min="2050" max="2050" width="6.7109375" style="4" customWidth="1"/>
    <col min="2051" max="2051" width="15.7109375" style="4" customWidth="1"/>
    <col min="2052" max="2063" width="9.140625" style="4"/>
    <col min="2064" max="2069" width="9.140625" style="4" customWidth="1"/>
    <col min="2070" max="2305" width="9.140625" style="4"/>
    <col min="2306" max="2306" width="6.7109375" style="4" customWidth="1"/>
    <col min="2307" max="2307" width="15.7109375" style="4" customWidth="1"/>
    <col min="2308" max="2319" width="9.140625" style="4"/>
    <col min="2320" max="2325" width="9.140625" style="4" customWidth="1"/>
    <col min="2326" max="2561" width="9.140625" style="4"/>
    <col min="2562" max="2562" width="6.7109375" style="4" customWidth="1"/>
    <col min="2563" max="2563" width="15.7109375" style="4" customWidth="1"/>
    <col min="2564" max="2575" width="9.140625" style="4"/>
    <col min="2576" max="2581" width="9.140625" style="4" customWidth="1"/>
    <col min="2582" max="2817" width="9.140625" style="4"/>
    <col min="2818" max="2818" width="6.7109375" style="4" customWidth="1"/>
    <col min="2819" max="2819" width="15.7109375" style="4" customWidth="1"/>
    <col min="2820" max="2831" width="9.140625" style="4"/>
    <col min="2832" max="2837" width="9.140625" style="4" customWidth="1"/>
    <col min="2838" max="3073" width="9.140625" style="4"/>
    <col min="3074" max="3074" width="6.7109375" style="4" customWidth="1"/>
    <col min="3075" max="3075" width="15.7109375" style="4" customWidth="1"/>
    <col min="3076" max="3087" width="9.140625" style="4"/>
    <col min="3088" max="3093" width="9.140625" style="4" customWidth="1"/>
    <col min="3094" max="3329" width="9.140625" style="4"/>
    <col min="3330" max="3330" width="6.7109375" style="4" customWidth="1"/>
    <col min="3331" max="3331" width="15.7109375" style="4" customWidth="1"/>
    <col min="3332" max="3343" width="9.140625" style="4"/>
    <col min="3344" max="3349" width="9.140625" style="4" customWidth="1"/>
    <col min="3350" max="3585" width="9.140625" style="4"/>
    <col min="3586" max="3586" width="6.7109375" style="4" customWidth="1"/>
    <col min="3587" max="3587" width="15.7109375" style="4" customWidth="1"/>
    <col min="3588" max="3599" width="9.140625" style="4"/>
    <col min="3600" max="3605" width="9.140625" style="4" customWidth="1"/>
    <col min="3606" max="3841" width="9.140625" style="4"/>
    <col min="3842" max="3842" width="6.7109375" style="4" customWidth="1"/>
    <col min="3843" max="3843" width="15.7109375" style="4" customWidth="1"/>
    <col min="3844" max="3855" width="9.140625" style="4"/>
    <col min="3856" max="3861" width="9.140625" style="4" customWidth="1"/>
    <col min="3862" max="4097" width="9.140625" style="4"/>
    <col min="4098" max="4098" width="6.7109375" style="4" customWidth="1"/>
    <col min="4099" max="4099" width="15.7109375" style="4" customWidth="1"/>
    <col min="4100" max="4111" width="9.140625" style="4"/>
    <col min="4112" max="4117" width="9.140625" style="4" customWidth="1"/>
    <col min="4118" max="4353" width="9.140625" style="4"/>
    <col min="4354" max="4354" width="6.7109375" style="4" customWidth="1"/>
    <col min="4355" max="4355" width="15.7109375" style="4" customWidth="1"/>
    <col min="4356" max="4367" width="9.140625" style="4"/>
    <col min="4368" max="4373" width="9.140625" style="4" customWidth="1"/>
    <col min="4374" max="4609" width="9.140625" style="4"/>
    <col min="4610" max="4610" width="6.7109375" style="4" customWidth="1"/>
    <col min="4611" max="4611" width="15.7109375" style="4" customWidth="1"/>
    <col min="4612" max="4623" width="9.140625" style="4"/>
    <col min="4624" max="4629" width="9.140625" style="4" customWidth="1"/>
    <col min="4630" max="4865" width="9.140625" style="4"/>
    <col min="4866" max="4866" width="6.7109375" style="4" customWidth="1"/>
    <col min="4867" max="4867" width="15.7109375" style="4" customWidth="1"/>
    <col min="4868" max="4879" width="9.140625" style="4"/>
    <col min="4880" max="4885" width="9.140625" style="4" customWidth="1"/>
    <col min="4886" max="5121" width="9.140625" style="4"/>
    <col min="5122" max="5122" width="6.7109375" style="4" customWidth="1"/>
    <col min="5123" max="5123" width="15.7109375" style="4" customWidth="1"/>
    <col min="5124" max="5135" width="9.140625" style="4"/>
    <col min="5136" max="5141" width="9.140625" style="4" customWidth="1"/>
    <col min="5142" max="5377" width="9.140625" style="4"/>
    <col min="5378" max="5378" width="6.7109375" style="4" customWidth="1"/>
    <col min="5379" max="5379" width="15.7109375" style="4" customWidth="1"/>
    <col min="5380" max="5391" width="9.140625" style="4"/>
    <col min="5392" max="5397" width="9.140625" style="4" customWidth="1"/>
    <col min="5398" max="5633" width="9.140625" style="4"/>
    <col min="5634" max="5634" width="6.7109375" style="4" customWidth="1"/>
    <col min="5635" max="5635" width="15.7109375" style="4" customWidth="1"/>
    <col min="5636" max="5647" width="9.140625" style="4"/>
    <col min="5648" max="5653" width="9.140625" style="4" customWidth="1"/>
    <col min="5654" max="5889" width="9.140625" style="4"/>
    <col min="5890" max="5890" width="6.7109375" style="4" customWidth="1"/>
    <col min="5891" max="5891" width="15.7109375" style="4" customWidth="1"/>
    <col min="5892" max="5903" width="9.140625" style="4"/>
    <col min="5904" max="5909" width="9.140625" style="4" customWidth="1"/>
    <col min="5910" max="6145" width="9.140625" style="4"/>
    <col min="6146" max="6146" width="6.7109375" style="4" customWidth="1"/>
    <col min="6147" max="6147" width="15.7109375" style="4" customWidth="1"/>
    <col min="6148" max="6159" width="9.140625" style="4"/>
    <col min="6160" max="6165" width="9.140625" style="4" customWidth="1"/>
    <col min="6166" max="6401" width="9.140625" style="4"/>
    <col min="6402" max="6402" width="6.7109375" style="4" customWidth="1"/>
    <col min="6403" max="6403" width="15.7109375" style="4" customWidth="1"/>
    <col min="6404" max="6415" width="9.140625" style="4"/>
    <col min="6416" max="6421" width="9.140625" style="4" customWidth="1"/>
    <col min="6422" max="6657" width="9.140625" style="4"/>
    <col min="6658" max="6658" width="6.7109375" style="4" customWidth="1"/>
    <col min="6659" max="6659" width="15.7109375" style="4" customWidth="1"/>
    <col min="6660" max="6671" width="9.140625" style="4"/>
    <col min="6672" max="6677" width="9.140625" style="4" customWidth="1"/>
    <col min="6678" max="6913" width="9.140625" style="4"/>
    <col min="6914" max="6914" width="6.7109375" style="4" customWidth="1"/>
    <col min="6915" max="6915" width="15.7109375" style="4" customWidth="1"/>
    <col min="6916" max="6927" width="9.140625" style="4"/>
    <col min="6928" max="6933" width="9.140625" style="4" customWidth="1"/>
    <col min="6934" max="7169" width="9.140625" style="4"/>
    <col min="7170" max="7170" width="6.7109375" style="4" customWidth="1"/>
    <col min="7171" max="7171" width="15.7109375" style="4" customWidth="1"/>
    <col min="7172" max="7183" width="9.140625" style="4"/>
    <col min="7184" max="7189" width="9.140625" style="4" customWidth="1"/>
    <col min="7190" max="7425" width="9.140625" style="4"/>
    <col min="7426" max="7426" width="6.7109375" style="4" customWidth="1"/>
    <col min="7427" max="7427" width="15.7109375" style="4" customWidth="1"/>
    <col min="7428" max="7439" width="9.140625" style="4"/>
    <col min="7440" max="7445" width="9.140625" style="4" customWidth="1"/>
    <col min="7446" max="7681" width="9.140625" style="4"/>
    <col min="7682" max="7682" width="6.7109375" style="4" customWidth="1"/>
    <col min="7683" max="7683" width="15.7109375" style="4" customWidth="1"/>
    <col min="7684" max="7695" width="9.140625" style="4"/>
    <col min="7696" max="7701" width="9.140625" style="4" customWidth="1"/>
    <col min="7702" max="7937" width="9.140625" style="4"/>
    <col min="7938" max="7938" width="6.7109375" style="4" customWidth="1"/>
    <col min="7939" max="7939" width="15.7109375" style="4" customWidth="1"/>
    <col min="7940" max="7951" width="9.140625" style="4"/>
    <col min="7952" max="7957" width="9.140625" style="4" customWidth="1"/>
    <col min="7958" max="8193" width="9.140625" style="4"/>
    <col min="8194" max="8194" width="6.7109375" style="4" customWidth="1"/>
    <col min="8195" max="8195" width="15.7109375" style="4" customWidth="1"/>
    <col min="8196" max="8207" width="9.140625" style="4"/>
    <col min="8208" max="8213" width="9.140625" style="4" customWidth="1"/>
    <col min="8214" max="8449" width="9.140625" style="4"/>
    <col min="8450" max="8450" width="6.7109375" style="4" customWidth="1"/>
    <col min="8451" max="8451" width="15.7109375" style="4" customWidth="1"/>
    <col min="8452" max="8463" width="9.140625" style="4"/>
    <col min="8464" max="8469" width="9.140625" style="4" customWidth="1"/>
    <col min="8470" max="8705" width="9.140625" style="4"/>
    <col min="8706" max="8706" width="6.7109375" style="4" customWidth="1"/>
    <col min="8707" max="8707" width="15.7109375" style="4" customWidth="1"/>
    <col min="8708" max="8719" width="9.140625" style="4"/>
    <col min="8720" max="8725" width="9.140625" style="4" customWidth="1"/>
    <col min="8726" max="8961" width="9.140625" style="4"/>
    <col min="8962" max="8962" width="6.7109375" style="4" customWidth="1"/>
    <col min="8963" max="8963" width="15.7109375" style="4" customWidth="1"/>
    <col min="8964" max="8975" width="9.140625" style="4"/>
    <col min="8976" max="8981" width="9.140625" style="4" customWidth="1"/>
    <col min="8982" max="9217" width="9.140625" style="4"/>
    <col min="9218" max="9218" width="6.7109375" style="4" customWidth="1"/>
    <col min="9219" max="9219" width="15.7109375" style="4" customWidth="1"/>
    <col min="9220" max="9231" width="9.140625" style="4"/>
    <col min="9232" max="9237" width="9.140625" style="4" customWidth="1"/>
    <col min="9238" max="9473" width="9.140625" style="4"/>
    <col min="9474" max="9474" width="6.7109375" style="4" customWidth="1"/>
    <col min="9475" max="9475" width="15.7109375" style="4" customWidth="1"/>
    <col min="9476" max="9487" width="9.140625" style="4"/>
    <col min="9488" max="9493" width="9.140625" style="4" customWidth="1"/>
    <col min="9494" max="9729" width="9.140625" style="4"/>
    <col min="9730" max="9730" width="6.7109375" style="4" customWidth="1"/>
    <col min="9731" max="9731" width="15.7109375" style="4" customWidth="1"/>
    <col min="9732" max="9743" width="9.140625" style="4"/>
    <col min="9744" max="9749" width="9.140625" style="4" customWidth="1"/>
    <col min="9750" max="9985" width="9.140625" style="4"/>
    <col min="9986" max="9986" width="6.7109375" style="4" customWidth="1"/>
    <col min="9987" max="9987" width="15.7109375" style="4" customWidth="1"/>
    <col min="9988" max="9999" width="9.140625" style="4"/>
    <col min="10000" max="10005" width="9.140625" style="4" customWidth="1"/>
    <col min="10006" max="10241" width="9.140625" style="4"/>
    <col min="10242" max="10242" width="6.7109375" style="4" customWidth="1"/>
    <col min="10243" max="10243" width="15.7109375" style="4" customWidth="1"/>
    <col min="10244" max="10255" width="9.140625" style="4"/>
    <col min="10256" max="10261" width="9.140625" style="4" customWidth="1"/>
    <col min="10262" max="10497" width="9.140625" style="4"/>
    <col min="10498" max="10498" width="6.7109375" style="4" customWidth="1"/>
    <col min="10499" max="10499" width="15.7109375" style="4" customWidth="1"/>
    <col min="10500" max="10511" width="9.140625" style="4"/>
    <col min="10512" max="10517" width="9.140625" style="4" customWidth="1"/>
    <col min="10518" max="10753" width="9.140625" style="4"/>
    <col min="10754" max="10754" width="6.7109375" style="4" customWidth="1"/>
    <col min="10755" max="10755" width="15.7109375" style="4" customWidth="1"/>
    <col min="10756" max="10767" width="9.140625" style="4"/>
    <col min="10768" max="10773" width="9.140625" style="4" customWidth="1"/>
    <col min="10774" max="11009" width="9.140625" style="4"/>
    <col min="11010" max="11010" width="6.7109375" style="4" customWidth="1"/>
    <col min="11011" max="11011" width="15.7109375" style="4" customWidth="1"/>
    <col min="11012" max="11023" width="9.140625" style="4"/>
    <col min="11024" max="11029" width="9.140625" style="4" customWidth="1"/>
    <col min="11030" max="11265" width="9.140625" style="4"/>
    <col min="11266" max="11266" width="6.7109375" style="4" customWidth="1"/>
    <col min="11267" max="11267" width="15.7109375" style="4" customWidth="1"/>
    <col min="11268" max="11279" width="9.140625" style="4"/>
    <col min="11280" max="11285" width="9.140625" style="4" customWidth="1"/>
    <col min="11286" max="11521" width="9.140625" style="4"/>
    <col min="11522" max="11522" width="6.7109375" style="4" customWidth="1"/>
    <col min="11523" max="11523" width="15.7109375" style="4" customWidth="1"/>
    <col min="11524" max="11535" width="9.140625" style="4"/>
    <col min="11536" max="11541" width="9.140625" style="4" customWidth="1"/>
    <col min="11542" max="11777" width="9.140625" style="4"/>
    <col min="11778" max="11778" width="6.7109375" style="4" customWidth="1"/>
    <col min="11779" max="11779" width="15.7109375" style="4" customWidth="1"/>
    <col min="11780" max="11791" width="9.140625" style="4"/>
    <col min="11792" max="11797" width="9.140625" style="4" customWidth="1"/>
    <col min="11798" max="12033" width="9.140625" style="4"/>
    <col min="12034" max="12034" width="6.7109375" style="4" customWidth="1"/>
    <col min="12035" max="12035" width="15.7109375" style="4" customWidth="1"/>
    <col min="12036" max="12047" width="9.140625" style="4"/>
    <col min="12048" max="12053" width="9.140625" style="4" customWidth="1"/>
    <col min="12054" max="12289" width="9.140625" style="4"/>
    <col min="12290" max="12290" width="6.7109375" style="4" customWidth="1"/>
    <col min="12291" max="12291" width="15.7109375" style="4" customWidth="1"/>
    <col min="12292" max="12303" width="9.140625" style="4"/>
    <col min="12304" max="12309" width="9.140625" style="4" customWidth="1"/>
    <col min="12310" max="12545" width="9.140625" style="4"/>
    <col min="12546" max="12546" width="6.7109375" style="4" customWidth="1"/>
    <col min="12547" max="12547" width="15.7109375" style="4" customWidth="1"/>
    <col min="12548" max="12559" width="9.140625" style="4"/>
    <col min="12560" max="12565" width="9.140625" style="4" customWidth="1"/>
    <col min="12566" max="12801" width="9.140625" style="4"/>
    <col min="12802" max="12802" width="6.7109375" style="4" customWidth="1"/>
    <col min="12803" max="12803" width="15.7109375" style="4" customWidth="1"/>
    <col min="12804" max="12815" width="9.140625" style="4"/>
    <col min="12816" max="12821" width="9.140625" style="4" customWidth="1"/>
    <col min="12822" max="13057" width="9.140625" style="4"/>
    <col min="13058" max="13058" width="6.7109375" style="4" customWidth="1"/>
    <col min="13059" max="13059" width="15.7109375" style="4" customWidth="1"/>
    <col min="13060" max="13071" width="9.140625" style="4"/>
    <col min="13072" max="13077" width="9.140625" style="4" customWidth="1"/>
    <col min="13078" max="13313" width="9.140625" style="4"/>
    <col min="13314" max="13314" width="6.7109375" style="4" customWidth="1"/>
    <col min="13315" max="13315" width="15.7109375" style="4" customWidth="1"/>
    <col min="13316" max="13327" width="9.140625" style="4"/>
    <col min="13328" max="13333" width="9.140625" style="4" customWidth="1"/>
    <col min="13334" max="13569" width="9.140625" style="4"/>
    <col min="13570" max="13570" width="6.7109375" style="4" customWidth="1"/>
    <col min="13571" max="13571" width="15.7109375" style="4" customWidth="1"/>
    <col min="13572" max="13583" width="9.140625" style="4"/>
    <col min="13584" max="13589" width="9.140625" style="4" customWidth="1"/>
    <col min="13590" max="13825" width="9.140625" style="4"/>
    <col min="13826" max="13826" width="6.7109375" style="4" customWidth="1"/>
    <col min="13827" max="13827" width="15.7109375" style="4" customWidth="1"/>
    <col min="13828" max="13839" width="9.140625" style="4"/>
    <col min="13840" max="13845" width="9.140625" style="4" customWidth="1"/>
    <col min="13846" max="14081" width="9.140625" style="4"/>
    <col min="14082" max="14082" width="6.7109375" style="4" customWidth="1"/>
    <col min="14083" max="14083" width="15.7109375" style="4" customWidth="1"/>
    <col min="14084" max="14095" width="9.140625" style="4"/>
    <col min="14096" max="14101" width="9.140625" style="4" customWidth="1"/>
    <col min="14102" max="14337" width="9.140625" style="4"/>
    <col min="14338" max="14338" width="6.7109375" style="4" customWidth="1"/>
    <col min="14339" max="14339" width="15.7109375" style="4" customWidth="1"/>
    <col min="14340" max="14351" width="9.140625" style="4"/>
    <col min="14352" max="14357" width="9.140625" style="4" customWidth="1"/>
    <col min="14358" max="14593" width="9.140625" style="4"/>
    <col min="14594" max="14594" width="6.7109375" style="4" customWidth="1"/>
    <col min="14595" max="14595" width="15.7109375" style="4" customWidth="1"/>
    <col min="14596" max="14607" width="9.140625" style="4"/>
    <col min="14608" max="14613" width="9.140625" style="4" customWidth="1"/>
    <col min="14614" max="14849" width="9.140625" style="4"/>
    <col min="14850" max="14850" width="6.7109375" style="4" customWidth="1"/>
    <col min="14851" max="14851" width="15.7109375" style="4" customWidth="1"/>
    <col min="14852" max="14863" width="9.140625" style="4"/>
    <col min="14864" max="14869" width="9.140625" style="4" customWidth="1"/>
    <col min="14870" max="15105" width="9.140625" style="4"/>
    <col min="15106" max="15106" width="6.7109375" style="4" customWidth="1"/>
    <col min="15107" max="15107" width="15.7109375" style="4" customWidth="1"/>
    <col min="15108" max="15119" width="9.140625" style="4"/>
    <col min="15120" max="15125" width="9.140625" style="4" customWidth="1"/>
    <col min="15126" max="15361" width="9.140625" style="4"/>
    <col min="15362" max="15362" width="6.7109375" style="4" customWidth="1"/>
    <col min="15363" max="15363" width="15.7109375" style="4" customWidth="1"/>
    <col min="15364" max="15375" width="9.140625" style="4"/>
    <col min="15376" max="15381" width="9.140625" style="4" customWidth="1"/>
    <col min="15382" max="15617" width="9.140625" style="4"/>
    <col min="15618" max="15618" width="6.7109375" style="4" customWidth="1"/>
    <col min="15619" max="15619" width="15.7109375" style="4" customWidth="1"/>
    <col min="15620" max="15631" width="9.140625" style="4"/>
    <col min="15632" max="15637" width="9.140625" style="4" customWidth="1"/>
    <col min="15638" max="15873" width="9.140625" style="4"/>
    <col min="15874" max="15874" width="6.7109375" style="4" customWidth="1"/>
    <col min="15875" max="15875" width="15.7109375" style="4" customWidth="1"/>
    <col min="15876" max="15887" width="9.140625" style="4"/>
    <col min="15888" max="15893" width="9.140625" style="4" customWidth="1"/>
    <col min="15894" max="16129" width="9.140625" style="4"/>
    <col min="16130" max="16130" width="6.7109375" style="4" customWidth="1"/>
    <col min="16131" max="16131" width="15.7109375" style="4" customWidth="1"/>
    <col min="16132" max="16143" width="9.140625" style="4"/>
    <col min="16144" max="16149" width="9.140625" style="4" customWidth="1"/>
    <col min="16150" max="16384" width="9.140625" style="4"/>
  </cols>
  <sheetData>
    <row r="1" spans="1:26" s="44" customFormat="1" ht="2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44" customFormat="1" ht="21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s="44" customFormat="1" ht="18.75">
      <c r="A3" s="251" t="s">
        <v>67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26" s="44" customFormat="1" ht="22.5" customHeight="1" thickBot="1">
      <c r="A4" s="238" t="s">
        <v>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s="62" customFormat="1" ht="31.5" customHeight="1">
      <c r="A5" s="223" t="s">
        <v>10</v>
      </c>
      <c r="B5" s="239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53" customFormat="1" ht="33" customHeight="1">
      <c r="A6" s="224"/>
      <c r="B6" s="240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53" customFormat="1" ht="39.75" customHeight="1">
      <c r="A7" s="55">
        <v>1</v>
      </c>
      <c r="B7" s="57" t="s">
        <v>17</v>
      </c>
      <c r="C7" s="52">
        <f>HLOOKUP(C6,[1]RCH!C4:W38,35,0)</f>
        <v>14.103399999999999</v>
      </c>
      <c r="D7" s="52">
        <f>HLOOKUP(D6,[1]RCH!D4:X38,35,0)</f>
        <v>7.46</v>
      </c>
      <c r="E7" s="52">
        <f>HLOOKUP(E6,[1]RCH!E4:X38,35,0)</f>
        <v>3.95</v>
      </c>
      <c r="F7" s="52">
        <f>HLOOKUP(F6,[1]RCH!F4:X38,35,0)</f>
        <v>16.309999999999999</v>
      </c>
      <c r="G7" s="52">
        <f>HLOOKUP(G6,[1]RCH!G4:X38,35,0)</f>
        <v>12.91</v>
      </c>
      <c r="H7" s="52">
        <f>HLOOKUP(H6,[1]RCH!H4:Y38,35,0)</f>
        <v>6.52</v>
      </c>
      <c r="I7" s="52">
        <f>HLOOKUP(I6,[1]RCH!I4:Z38,35,0)</f>
        <v>14.1</v>
      </c>
      <c r="J7" s="52">
        <f>HLOOKUP(J6,[1]RCH!J4:AA38,35,0)</f>
        <v>12.97</v>
      </c>
      <c r="K7" s="52">
        <f>HLOOKUP(K6,[1]RCH!K4:AB38,35,0)</f>
        <v>14.58</v>
      </c>
      <c r="L7" s="52">
        <f>HLOOKUP(L6,[1]RCH!L4:AC38,35,0)</f>
        <v>25.71</v>
      </c>
      <c r="M7" s="52">
        <f>HLOOKUP(M6,[1]RCH!M4:AD38,35,0)</f>
        <v>25.709999999999997</v>
      </c>
      <c r="N7" s="52">
        <f>HLOOKUP(N6,[1]RCH!N4:AE38,35,0)</f>
        <v>40.85</v>
      </c>
      <c r="O7" s="52">
        <f>HLOOKUP(O6,[1]RCH!O4:AF38,35,0)</f>
        <v>31.450000000000003</v>
      </c>
      <c r="P7" s="52">
        <f>HLOOKUP(P6,[1]RCH!P4:AG38,35,0)</f>
        <v>31.45</v>
      </c>
      <c r="Q7" s="52">
        <f>HLOOKUP(Q6,[1]RCH!Q4:AH38,35,0)</f>
        <v>29.16</v>
      </c>
      <c r="R7" s="52">
        <f>HLOOKUP(R6,[1]RCH!R4:AI38,35,0)</f>
        <v>35.700000000000003</v>
      </c>
      <c r="S7" s="52">
        <f>HLOOKUP(S6,[1]RCH!S4:AJ38,35,0)</f>
        <v>40.700000000000003</v>
      </c>
      <c r="T7" s="52">
        <f>HLOOKUP(T6,[1]RCH!T4:AK38,35,0)</f>
        <v>39.82</v>
      </c>
      <c r="U7" s="52">
        <f>HLOOKUP(U6,[1]RCH!U4:AL38,35,0)</f>
        <v>39.42</v>
      </c>
      <c r="V7" s="52">
        <f>HLOOKUP(V6,[1]RCH!V4:AM38,35,0)</f>
        <v>39.42</v>
      </c>
      <c r="W7" s="52">
        <f>HLOOKUP(W6,[1]RCH!W4:AN38,35,0)</f>
        <v>37.086900000000007</v>
      </c>
      <c r="X7" s="42">
        <f>SUM(C7+F7+I7+L7+O7+R7+U7)</f>
        <v>176.79340000000002</v>
      </c>
      <c r="Y7" s="42">
        <f>SUM(D7+G7+J7+M7+P7+S7+V7)</f>
        <v>170.62</v>
      </c>
      <c r="Z7" s="75">
        <f>SUM(E7+H7+K7+N7+Q7+T7+W7)</f>
        <v>171.96690000000001</v>
      </c>
    </row>
    <row r="8" spans="1:26" s="53" customFormat="1" ht="39.75" customHeight="1" thickBot="1">
      <c r="A8" s="55">
        <v>2</v>
      </c>
      <c r="B8" s="57" t="s">
        <v>18</v>
      </c>
      <c r="C8" s="52">
        <f>HLOOKUP(C6,[1]Additionalities!C4:W38,35,0)</f>
        <v>0</v>
      </c>
      <c r="D8" s="52">
        <f>HLOOKUP(D6,[1]Additionalities!D4:X38,35,0)</f>
        <v>17.54</v>
      </c>
      <c r="E8" s="52">
        <f>HLOOKUP(E6,[1]Additionalities!E4:Y38,35,0)</f>
        <v>0.33</v>
      </c>
      <c r="F8" s="52">
        <f>HLOOKUP(F6,[1]Additionalities!F4:Z38,35,0)</f>
        <v>14.97</v>
      </c>
      <c r="G8" s="52">
        <f>HLOOKUP(G6,[1]Additionalities!G4:AA38,35,0)</f>
        <v>15.921099999999999</v>
      </c>
      <c r="H8" s="52">
        <f>HLOOKUP(H6,[1]Additionalities!H4:AB38,35,0)</f>
        <v>1.44</v>
      </c>
      <c r="I8" s="52">
        <f>HLOOKUP(I6,[1]Additionalities!I4:AC38,35,0)</f>
        <v>26.17</v>
      </c>
      <c r="J8" s="52">
        <f>HLOOKUP(J6,[1]Additionalities!J4:AD38,35,0)</f>
        <v>34.090000000000003</v>
      </c>
      <c r="K8" s="52">
        <f>HLOOKUP(K6,[1]Additionalities!K4:AE38,35,0)</f>
        <v>14.24</v>
      </c>
      <c r="L8" s="52">
        <f>HLOOKUP(L6,[1]Additionalities!L4:AF38,35,0)</f>
        <v>22.07</v>
      </c>
      <c r="M8" s="52">
        <f>HLOOKUP(M6,[1]Additionalities!M4:AG38,35,0)</f>
        <v>22.07</v>
      </c>
      <c r="N8" s="52">
        <f>HLOOKUP(N6,[1]Additionalities!N4:AH38,35,0)</f>
        <v>33.39</v>
      </c>
      <c r="O8" s="52">
        <f>HLOOKUP(O6,[1]Additionalities!O4:AI38,35,0)</f>
        <v>33.64</v>
      </c>
      <c r="P8" s="52">
        <f>HLOOKUP(P6,[1]Additionalities!P4:AJ38,35,0)</f>
        <v>33.64</v>
      </c>
      <c r="Q8" s="52">
        <f>HLOOKUP(Q6,[1]Additionalities!Q4:AK38,35,0)</f>
        <v>46.32</v>
      </c>
      <c r="R8" s="52">
        <f>HLOOKUP(R6,[1]Additionalities!R4:AL38,35,0)</f>
        <v>39.590000000000003</v>
      </c>
      <c r="S8" s="52">
        <f>HLOOKUP(S6,[1]Additionalities!S4:AM38,35,0)</f>
        <v>39.590000000000003</v>
      </c>
      <c r="T8" s="52">
        <f>HLOOKUP(T6,[1]Additionalities!T4:AN38,35,0)</f>
        <v>88.07</v>
      </c>
      <c r="U8" s="52">
        <f>HLOOKUP(U6,[1]Additionalities!U4:AO38,35,0)</f>
        <v>48.54</v>
      </c>
      <c r="V8" s="52">
        <f>HLOOKUP(V6,[1]Additionalities!V4:AP38,35,0)</f>
        <v>48.54</v>
      </c>
      <c r="W8" s="52">
        <f>HLOOKUP(W6,[1]Additionalities!W4:AQ38,35,0)</f>
        <v>45.608400000000003</v>
      </c>
      <c r="X8" s="42">
        <f t="shared" ref="X8" si="0">SUM(C8+F8+I8+L8+O8+R8+U8)</f>
        <v>184.98</v>
      </c>
      <c r="Y8" s="42">
        <f t="shared" ref="Y8" si="1">SUM(D8+G8+J8+M8+P8+S8+V8)</f>
        <v>211.39110000000002</v>
      </c>
      <c r="Z8" s="75">
        <f t="shared" ref="Z8" si="2">SUM(E8+H8+K8+N8+Q8+T8+W8)</f>
        <v>229.39839999999998</v>
      </c>
    </row>
    <row r="9" spans="1:26" s="139" customFormat="1" ht="25.5" customHeight="1">
      <c r="A9" s="163" t="s">
        <v>29</v>
      </c>
      <c r="B9" s="163"/>
      <c r="C9" s="156"/>
      <c r="D9" s="156"/>
      <c r="E9" s="156"/>
      <c r="F9" s="156"/>
      <c r="G9" s="156"/>
      <c r="H9" s="156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5.5" customHeight="1">
      <c r="A10" s="166"/>
      <c r="B10" s="164" t="e">
        <f>UP!B10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5.5" customHeight="1">
      <c r="A11" s="166"/>
      <c r="B11" s="164" t="e">
        <f>UP!B11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>
      <c r="A12" s="165"/>
      <c r="B12" s="164" t="e">
        <f>UP!B12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1" activePane="bottomRight" state="frozen"/>
      <selection pane="bottomRight" activeCell="I13" sqref="I13:I19"/>
      <pageMargins left="0.11811023622047245" right="0.11811023622047245" top="0.55118110236220474" bottom="0.35433070866141736" header="0.31496062992125984" footer="0.31496062992125984"/>
      <pageSetup paperSize="9" scale="58" orientation="landscape" r:id="rId1"/>
    </customSheetView>
  </customSheetViews>
  <mergeCells count="14">
    <mergeCell ref="U5:W5"/>
    <mergeCell ref="A1:Z1"/>
    <mergeCell ref="A2:Z2"/>
    <mergeCell ref="A3:Z3"/>
    <mergeCell ref="A5:A6"/>
    <mergeCell ref="B5:B6"/>
    <mergeCell ref="C5:E5"/>
    <mergeCell ref="F5:H5"/>
    <mergeCell ref="I5:K5"/>
    <mergeCell ref="L5:N5"/>
    <mergeCell ref="O5:Q5"/>
    <mergeCell ref="R5:T5"/>
    <mergeCell ref="X5:Z5"/>
    <mergeCell ref="A4:Z4"/>
  </mergeCells>
  <printOptions horizontalCentered="1"/>
  <pageMargins left="0.23622047244094491" right="0.11811023622047245" top="0.15748031496062992" bottom="0.15748031496062992" header="0.15748031496062992" footer="0.15748031496062992"/>
  <pageSetup paperSize="9" scale="48" orientation="landscape"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0" sqref="L10"/>
    </sheetView>
  </sheetViews>
  <sheetFormatPr defaultRowHeight="15"/>
  <cols>
    <col min="1" max="1" width="7.42578125" style="1" customWidth="1"/>
    <col min="2" max="2" width="16.5703125" style="63" customWidth="1"/>
    <col min="3" max="3" width="10.7109375" style="1" customWidth="1"/>
    <col min="4" max="4" width="9.7109375" style="1" customWidth="1"/>
    <col min="5" max="5" width="8.85546875" style="1" customWidth="1"/>
    <col min="6" max="6" width="10.5703125" style="1" customWidth="1"/>
    <col min="7" max="7" width="8.85546875" style="1" customWidth="1"/>
    <col min="8" max="8" width="9.85546875" style="1" customWidth="1"/>
    <col min="9" max="9" width="10.28515625" style="1" customWidth="1"/>
    <col min="10" max="10" width="9.42578125" style="1" customWidth="1"/>
    <col min="11" max="11" width="8.5703125" style="1" customWidth="1"/>
    <col min="12" max="12" width="10.7109375" style="1" customWidth="1"/>
    <col min="13" max="13" width="12" style="1" customWidth="1"/>
    <col min="14" max="14" width="9.28515625" style="1" customWidth="1"/>
    <col min="15" max="15" width="10.5703125" style="1" customWidth="1"/>
    <col min="16" max="16" width="9.5703125" style="1" customWidth="1"/>
    <col min="17" max="17" width="9.42578125" style="1" customWidth="1"/>
    <col min="18" max="18" width="11" style="1" customWidth="1"/>
    <col min="19" max="19" width="9.140625" style="1" customWidth="1"/>
    <col min="20" max="20" width="9.85546875" style="1" customWidth="1"/>
    <col min="21" max="21" width="11" style="1" customWidth="1"/>
    <col min="22" max="22" width="8.5703125" style="1" customWidth="1"/>
    <col min="23" max="23" width="8.28515625" style="1" customWidth="1"/>
    <col min="24" max="24" width="10.7109375" style="1" customWidth="1"/>
    <col min="25" max="25" width="9.140625" style="1" customWidth="1"/>
    <col min="26" max="26" width="8.42578125" style="1" bestFit="1" customWidth="1"/>
    <col min="27" max="257" width="9.140625" style="1"/>
    <col min="258" max="258" width="5.28515625" style="1" customWidth="1"/>
    <col min="259" max="259" width="17.7109375" style="1" customWidth="1"/>
    <col min="260" max="260" width="8.28515625" style="1" customWidth="1"/>
    <col min="261" max="261" width="7.42578125" style="1" customWidth="1"/>
    <col min="262" max="262" width="8" style="1" customWidth="1"/>
    <col min="263" max="263" width="9.140625" style="1" customWidth="1"/>
    <col min="264" max="264" width="8" style="1" customWidth="1"/>
    <col min="265" max="268" width="8.140625" style="1" customWidth="1"/>
    <col min="269" max="269" width="7.85546875" style="1" customWidth="1"/>
    <col min="270" max="270" width="8.5703125" style="1" customWidth="1"/>
    <col min="271" max="276" width="8.140625" style="1" customWidth="1"/>
    <col min="277" max="277" width="8.28515625" style="1" customWidth="1"/>
    <col min="278" max="278" width="9" style="1" customWidth="1"/>
    <col min="279" max="279" width="9.140625" style="1" customWidth="1"/>
    <col min="280" max="280" width="9.5703125" style="1" customWidth="1"/>
    <col min="281" max="281" width="9.42578125" style="1" customWidth="1"/>
    <col min="282" max="282" width="9.5703125" style="1" customWidth="1"/>
    <col min="283" max="513" width="9.140625" style="1"/>
    <col min="514" max="514" width="5.28515625" style="1" customWidth="1"/>
    <col min="515" max="515" width="17.7109375" style="1" customWidth="1"/>
    <col min="516" max="516" width="8.28515625" style="1" customWidth="1"/>
    <col min="517" max="517" width="7.42578125" style="1" customWidth="1"/>
    <col min="518" max="518" width="8" style="1" customWidth="1"/>
    <col min="519" max="519" width="9.140625" style="1" customWidth="1"/>
    <col min="520" max="520" width="8" style="1" customWidth="1"/>
    <col min="521" max="524" width="8.140625" style="1" customWidth="1"/>
    <col min="525" max="525" width="7.85546875" style="1" customWidth="1"/>
    <col min="526" max="526" width="8.5703125" style="1" customWidth="1"/>
    <col min="527" max="532" width="8.140625" style="1" customWidth="1"/>
    <col min="533" max="533" width="8.28515625" style="1" customWidth="1"/>
    <col min="534" max="534" width="9" style="1" customWidth="1"/>
    <col min="535" max="535" width="9.140625" style="1" customWidth="1"/>
    <col min="536" max="536" width="9.5703125" style="1" customWidth="1"/>
    <col min="537" max="537" width="9.42578125" style="1" customWidth="1"/>
    <col min="538" max="538" width="9.5703125" style="1" customWidth="1"/>
    <col min="539" max="769" width="9.140625" style="1"/>
    <col min="770" max="770" width="5.28515625" style="1" customWidth="1"/>
    <col min="771" max="771" width="17.7109375" style="1" customWidth="1"/>
    <col min="772" max="772" width="8.28515625" style="1" customWidth="1"/>
    <col min="773" max="773" width="7.42578125" style="1" customWidth="1"/>
    <col min="774" max="774" width="8" style="1" customWidth="1"/>
    <col min="775" max="775" width="9.140625" style="1" customWidth="1"/>
    <col min="776" max="776" width="8" style="1" customWidth="1"/>
    <col min="777" max="780" width="8.140625" style="1" customWidth="1"/>
    <col min="781" max="781" width="7.85546875" style="1" customWidth="1"/>
    <col min="782" max="782" width="8.5703125" style="1" customWidth="1"/>
    <col min="783" max="788" width="8.140625" style="1" customWidth="1"/>
    <col min="789" max="789" width="8.28515625" style="1" customWidth="1"/>
    <col min="790" max="790" width="9" style="1" customWidth="1"/>
    <col min="791" max="791" width="9.140625" style="1" customWidth="1"/>
    <col min="792" max="792" width="9.5703125" style="1" customWidth="1"/>
    <col min="793" max="793" width="9.42578125" style="1" customWidth="1"/>
    <col min="794" max="794" width="9.5703125" style="1" customWidth="1"/>
    <col min="795" max="1025" width="9.140625" style="1"/>
    <col min="1026" max="1026" width="5.28515625" style="1" customWidth="1"/>
    <col min="1027" max="1027" width="17.7109375" style="1" customWidth="1"/>
    <col min="1028" max="1028" width="8.28515625" style="1" customWidth="1"/>
    <col min="1029" max="1029" width="7.42578125" style="1" customWidth="1"/>
    <col min="1030" max="1030" width="8" style="1" customWidth="1"/>
    <col min="1031" max="1031" width="9.140625" style="1" customWidth="1"/>
    <col min="1032" max="1032" width="8" style="1" customWidth="1"/>
    <col min="1033" max="1036" width="8.140625" style="1" customWidth="1"/>
    <col min="1037" max="1037" width="7.85546875" style="1" customWidth="1"/>
    <col min="1038" max="1038" width="8.5703125" style="1" customWidth="1"/>
    <col min="1039" max="1044" width="8.140625" style="1" customWidth="1"/>
    <col min="1045" max="1045" width="8.28515625" style="1" customWidth="1"/>
    <col min="1046" max="1046" width="9" style="1" customWidth="1"/>
    <col min="1047" max="1047" width="9.140625" style="1" customWidth="1"/>
    <col min="1048" max="1048" width="9.5703125" style="1" customWidth="1"/>
    <col min="1049" max="1049" width="9.42578125" style="1" customWidth="1"/>
    <col min="1050" max="1050" width="9.5703125" style="1" customWidth="1"/>
    <col min="1051" max="1281" width="9.140625" style="1"/>
    <col min="1282" max="1282" width="5.28515625" style="1" customWidth="1"/>
    <col min="1283" max="1283" width="17.7109375" style="1" customWidth="1"/>
    <col min="1284" max="1284" width="8.28515625" style="1" customWidth="1"/>
    <col min="1285" max="1285" width="7.42578125" style="1" customWidth="1"/>
    <col min="1286" max="1286" width="8" style="1" customWidth="1"/>
    <col min="1287" max="1287" width="9.140625" style="1" customWidth="1"/>
    <col min="1288" max="1288" width="8" style="1" customWidth="1"/>
    <col min="1289" max="1292" width="8.140625" style="1" customWidth="1"/>
    <col min="1293" max="1293" width="7.85546875" style="1" customWidth="1"/>
    <col min="1294" max="1294" width="8.5703125" style="1" customWidth="1"/>
    <col min="1295" max="1300" width="8.140625" style="1" customWidth="1"/>
    <col min="1301" max="1301" width="8.28515625" style="1" customWidth="1"/>
    <col min="1302" max="1302" width="9" style="1" customWidth="1"/>
    <col min="1303" max="1303" width="9.140625" style="1" customWidth="1"/>
    <col min="1304" max="1304" width="9.5703125" style="1" customWidth="1"/>
    <col min="1305" max="1305" width="9.42578125" style="1" customWidth="1"/>
    <col min="1306" max="1306" width="9.5703125" style="1" customWidth="1"/>
    <col min="1307" max="1537" width="9.140625" style="1"/>
    <col min="1538" max="1538" width="5.28515625" style="1" customWidth="1"/>
    <col min="1539" max="1539" width="17.7109375" style="1" customWidth="1"/>
    <col min="1540" max="1540" width="8.28515625" style="1" customWidth="1"/>
    <col min="1541" max="1541" width="7.42578125" style="1" customWidth="1"/>
    <col min="1542" max="1542" width="8" style="1" customWidth="1"/>
    <col min="1543" max="1543" width="9.140625" style="1" customWidth="1"/>
    <col min="1544" max="1544" width="8" style="1" customWidth="1"/>
    <col min="1545" max="1548" width="8.140625" style="1" customWidth="1"/>
    <col min="1549" max="1549" width="7.85546875" style="1" customWidth="1"/>
    <col min="1550" max="1550" width="8.5703125" style="1" customWidth="1"/>
    <col min="1551" max="1556" width="8.140625" style="1" customWidth="1"/>
    <col min="1557" max="1557" width="8.28515625" style="1" customWidth="1"/>
    <col min="1558" max="1558" width="9" style="1" customWidth="1"/>
    <col min="1559" max="1559" width="9.140625" style="1" customWidth="1"/>
    <col min="1560" max="1560" width="9.5703125" style="1" customWidth="1"/>
    <col min="1561" max="1561" width="9.42578125" style="1" customWidth="1"/>
    <col min="1562" max="1562" width="9.5703125" style="1" customWidth="1"/>
    <col min="1563" max="1793" width="9.140625" style="1"/>
    <col min="1794" max="1794" width="5.28515625" style="1" customWidth="1"/>
    <col min="1795" max="1795" width="17.7109375" style="1" customWidth="1"/>
    <col min="1796" max="1796" width="8.28515625" style="1" customWidth="1"/>
    <col min="1797" max="1797" width="7.42578125" style="1" customWidth="1"/>
    <col min="1798" max="1798" width="8" style="1" customWidth="1"/>
    <col min="1799" max="1799" width="9.140625" style="1" customWidth="1"/>
    <col min="1800" max="1800" width="8" style="1" customWidth="1"/>
    <col min="1801" max="1804" width="8.140625" style="1" customWidth="1"/>
    <col min="1805" max="1805" width="7.85546875" style="1" customWidth="1"/>
    <col min="1806" max="1806" width="8.5703125" style="1" customWidth="1"/>
    <col min="1807" max="1812" width="8.140625" style="1" customWidth="1"/>
    <col min="1813" max="1813" width="8.28515625" style="1" customWidth="1"/>
    <col min="1814" max="1814" width="9" style="1" customWidth="1"/>
    <col min="1815" max="1815" width="9.140625" style="1" customWidth="1"/>
    <col min="1816" max="1816" width="9.5703125" style="1" customWidth="1"/>
    <col min="1817" max="1817" width="9.42578125" style="1" customWidth="1"/>
    <col min="1818" max="1818" width="9.5703125" style="1" customWidth="1"/>
    <col min="1819" max="2049" width="9.140625" style="1"/>
    <col min="2050" max="2050" width="5.28515625" style="1" customWidth="1"/>
    <col min="2051" max="2051" width="17.7109375" style="1" customWidth="1"/>
    <col min="2052" max="2052" width="8.28515625" style="1" customWidth="1"/>
    <col min="2053" max="2053" width="7.42578125" style="1" customWidth="1"/>
    <col min="2054" max="2054" width="8" style="1" customWidth="1"/>
    <col min="2055" max="2055" width="9.140625" style="1" customWidth="1"/>
    <col min="2056" max="2056" width="8" style="1" customWidth="1"/>
    <col min="2057" max="2060" width="8.140625" style="1" customWidth="1"/>
    <col min="2061" max="2061" width="7.85546875" style="1" customWidth="1"/>
    <col min="2062" max="2062" width="8.5703125" style="1" customWidth="1"/>
    <col min="2063" max="2068" width="8.140625" style="1" customWidth="1"/>
    <col min="2069" max="2069" width="8.28515625" style="1" customWidth="1"/>
    <col min="2070" max="2070" width="9" style="1" customWidth="1"/>
    <col min="2071" max="2071" width="9.140625" style="1" customWidth="1"/>
    <col min="2072" max="2072" width="9.5703125" style="1" customWidth="1"/>
    <col min="2073" max="2073" width="9.42578125" style="1" customWidth="1"/>
    <col min="2074" max="2074" width="9.5703125" style="1" customWidth="1"/>
    <col min="2075" max="2305" width="9.140625" style="1"/>
    <col min="2306" max="2306" width="5.28515625" style="1" customWidth="1"/>
    <col min="2307" max="2307" width="17.7109375" style="1" customWidth="1"/>
    <col min="2308" max="2308" width="8.28515625" style="1" customWidth="1"/>
    <col min="2309" max="2309" width="7.42578125" style="1" customWidth="1"/>
    <col min="2310" max="2310" width="8" style="1" customWidth="1"/>
    <col min="2311" max="2311" width="9.140625" style="1" customWidth="1"/>
    <col min="2312" max="2312" width="8" style="1" customWidth="1"/>
    <col min="2313" max="2316" width="8.140625" style="1" customWidth="1"/>
    <col min="2317" max="2317" width="7.85546875" style="1" customWidth="1"/>
    <col min="2318" max="2318" width="8.5703125" style="1" customWidth="1"/>
    <col min="2319" max="2324" width="8.140625" style="1" customWidth="1"/>
    <col min="2325" max="2325" width="8.28515625" style="1" customWidth="1"/>
    <col min="2326" max="2326" width="9" style="1" customWidth="1"/>
    <col min="2327" max="2327" width="9.140625" style="1" customWidth="1"/>
    <col min="2328" max="2328" width="9.5703125" style="1" customWidth="1"/>
    <col min="2329" max="2329" width="9.42578125" style="1" customWidth="1"/>
    <col min="2330" max="2330" width="9.5703125" style="1" customWidth="1"/>
    <col min="2331" max="2561" width="9.140625" style="1"/>
    <col min="2562" max="2562" width="5.28515625" style="1" customWidth="1"/>
    <col min="2563" max="2563" width="17.7109375" style="1" customWidth="1"/>
    <col min="2564" max="2564" width="8.28515625" style="1" customWidth="1"/>
    <col min="2565" max="2565" width="7.42578125" style="1" customWidth="1"/>
    <col min="2566" max="2566" width="8" style="1" customWidth="1"/>
    <col min="2567" max="2567" width="9.140625" style="1" customWidth="1"/>
    <col min="2568" max="2568" width="8" style="1" customWidth="1"/>
    <col min="2569" max="2572" width="8.140625" style="1" customWidth="1"/>
    <col min="2573" max="2573" width="7.85546875" style="1" customWidth="1"/>
    <col min="2574" max="2574" width="8.5703125" style="1" customWidth="1"/>
    <col min="2575" max="2580" width="8.140625" style="1" customWidth="1"/>
    <col min="2581" max="2581" width="8.28515625" style="1" customWidth="1"/>
    <col min="2582" max="2582" width="9" style="1" customWidth="1"/>
    <col min="2583" max="2583" width="9.140625" style="1" customWidth="1"/>
    <col min="2584" max="2584" width="9.5703125" style="1" customWidth="1"/>
    <col min="2585" max="2585" width="9.42578125" style="1" customWidth="1"/>
    <col min="2586" max="2586" width="9.5703125" style="1" customWidth="1"/>
    <col min="2587" max="2817" width="9.140625" style="1"/>
    <col min="2818" max="2818" width="5.28515625" style="1" customWidth="1"/>
    <col min="2819" max="2819" width="17.7109375" style="1" customWidth="1"/>
    <col min="2820" max="2820" width="8.28515625" style="1" customWidth="1"/>
    <col min="2821" max="2821" width="7.42578125" style="1" customWidth="1"/>
    <col min="2822" max="2822" width="8" style="1" customWidth="1"/>
    <col min="2823" max="2823" width="9.140625" style="1" customWidth="1"/>
    <col min="2824" max="2824" width="8" style="1" customWidth="1"/>
    <col min="2825" max="2828" width="8.140625" style="1" customWidth="1"/>
    <col min="2829" max="2829" width="7.85546875" style="1" customWidth="1"/>
    <col min="2830" max="2830" width="8.5703125" style="1" customWidth="1"/>
    <col min="2831" max="2836" width="8.140625" style="1" customWidth="1"/>
    <col min="2837" max="2837" width="8.28515625" style="1" customWidth="1"/>
    <col min="2838" max="2838" width="9" style="1" customWidth="1"/>
    <col min="2839" max="2839" width="9.140625" style="1" customWidth="1"/>
    <col min="2840" max="2840" width="9.5703125" style="1" customWidth="1"/>
    <col min="2841" max="2841" width="9.42578125" style="1" customWidth="1"/>
    <col min="2842" max="2842" width="9.5703125" style="1" customWidth="1"/>
    <col min="2843" max="3073" width="9.140625" style="1"/>
    <col min="3074" max="3074" width="5.28515625" style="1" customWidth="1"/>
    <col min="3075" max="3075" width="17.7109375" style="1" customWidth="1"/>
    <col min="3076" max="3076" width="8.28515625" style="1" customWidth="1"/>
    <col min="3077" max="3077" width="7.42578125" style="1" customWidth="1"/>
    <col min="3078" max="3078" width="8" style="1" customWidth="1"/>
    <col min="3079" max="3079" width="9.140625" style="1" customWidth="1"/>
    <col min="3080" max="3080" width="8" style="1" customWidth="1"/>
    <col min="3081" max="3084" width="8.140625" style="1" customWidth="1"/>
    <col min="3085" max="3085" width="7.85546875" style="1" customWidth="1"/>
    <col min="3086" max="3086" width="8.5703125" style="1" customWidth="1"/>
    <col min="3087" max="3092" width="8.140625" style="1" customWidth="1"/>
    <col min="3093" max="3093" width="8.28515625" style="1" customWidth="1"/>
    <col min="3094" max="3094" width="9" style="1" customWidth="1"/>
    <col min="3095" max="3095" width="9.140625" style="1" customWidth="1"/>
    <col min="3096" max="3096" width="9.5703125" style="1" customWidth="1"/>
    <col min="3097" max="3097" width="9.42578125" style="1" customWidth="1"/>
    <col min="3098" max="3098" width="9.5703125" style="1" customWidth="1"/>
    <col min="3099" max="3329" width="9.140625" style="1"/>
    <col min="3330" max="3330" width="5.28515625" style="1" customWidth="1"/>
    <col min="3331" max="3331" width="17.7109375" style="1" customWidth="1"/>
    <col min="3332" max="3332" width="8.28515625" style="1" customWidth="1"/>
    <col min="3333" max="3333" width="7.42578125" style="1" customWidth="1"/>
    <col min="3334" max="3334" width="8" style="1" customWidth="1"/>
    <col min="3335" max="3335" width="9.140625" style="1" customWidth="1"/>
    <col min="3336" max="3336" width="8" style="1" customWidth="1"/>
    <col min="3337" max="3340" width="8.140625" style="1" customWidth="1"/>
    <col min="3341" max="3341" width="7.85546875" style="1" customWidth="1"/>
    <col min="3342" max="3342" width="8.5703125" style="1" customWidth="1"/>
    <col min="3343" max="3348" width="8.140625" style="1" customWidth="1"/>
    <col min="3349" max="3349" width="8.28515625" style="1" customWidth="1"/>
    <col min="3350" max="3350" width="9" style="1" customWidth="1"/>
    <col min="3351" max="3351" width="9.140625" style="1" customWidth="1"/>
    <col min="3352" max="3352" width="9.5703125" style="1" customWidth="1"/>
    <col min="3353" max="3353" width="9.42578125" style="1" customWidth="1"/>
    <col min="3354" max="3354" width="9.5703125" style="1" customWidth="1"/>
    <col min="3355" max="3585" width="9.140625" style="1"/>
    <col min="3586" max="3586" width="5.28515625" style="1" customWidth="1"/>
    <col min="3587" max="3587" width="17.7109375" style="1" customWidth="1"/>
    <col min="3588" max="3588" width="8.28515625" style="1" customWidth="1"/>
    <col min="3589" max="3589" width="7.42578125" style="1" customWidth="1"/>
    <col min="3590" max="3590" width="8" style="1" customWidth="1"/>
    <col min="3591" max="3591" width="9.140625" style="1" customWidth="1"/>
    <col min="3592" max="3592" width="8" style="1" customWidth="1"/>
    <col min="3593" max="3596" width="8.140625" style="1" customWidth="1"/>
    <col min="3597" max="3597" width="7.85546875" style="1" customWidth="1"/>
    <col min="3598" max="3598" width="8.5703125" style="1" customWidth="1"/>
    <col min="3599" max="3604" width="8.140625" style="1" customWidth="1"/>
    <col min="3605" max="3605" width="8.28515625" style="1" customWidth="1"/>
    <col min="3606" max="3606" width="9" style="1" customWidth="1"/>
    <col min="3607" max="3607" width="9.140625" style="1" customWidth="1"/>
    <col min="3608" max="3608" width="9.5703125" style="1" customWidth="1"/>
    <col min="3609" max="3609" width="9.42578125" style="1" customWidth="1"/>
    <col min="3610" max="3610" width="9.5703125" style="1" customWidth="1"/>
    <col min="3611" max="3841" width="9.140625" style="1"/>
    <col min="3842" max="3842" width="5.28515625" style="1" customWidth="1"/>
    <col min="3843" max="3843" width="17.7109375" style="1" customWidth="1"/>
    <col min="3844" max="3844" width="8.28515625" style="1" customWidth="1"/>
    <col min="3845" max="3845" width="7.42578125" style="1" customWidth="1"/>
    <col min="3846" max="3846" width="8" style="1" customWidth="1"/>
    <col min="3847" max="3847" width="9.140625" style="1" customWidth="1"/>
    <col min="3848" max="3848" width="8" style="1" customWidth="1"/>
    <col min="3849" max="3852" width="8.140625" style="1" customWidth="1"/>
    <col min="3853" max="3853" width="7.85546875" style="1" customWidth="1"/>
    <col min="3854" max="3854" width="8.5703125" style="1" customWidth="1"/>
    <col min="3855" max="3860" width="8.140625" style="1" customWidth="1"/>
    <col min="3861" max="3861" width="8.28515625" style="1" customWidth="1"/>
    <col min="3862" max="3862" width="9" style="1" customWidth="1"/>
    <col min="3863" max="3863" width="9.140625" style="1" customWidth="1"/>
    <col min="3864" max="3864" width="9.5703125" style="1" customWidth="1"/>
    <col min="3865" max="3865" width="9.42578125" style="1" customWidth="1"/>
    <col min="3866" max="3866" width="9.5703125" style="1" customWidth="1"/>
    <col min="3867" max="4097" width="9.140625" style="1"/>
    <col min="4098" max="4098" width="5.28515625" style="1" customWidth="1"/>
    <col min="4099" max="4099" width="17.7109375" style="1" customWidth="1"/>
    <col min="4100" max="4100" width="8.28515625" style="1" customWidth="1"/>
    <col min="4101" max="4101" width="7.42578125" style="1" customWidth="1"/>
    <col min="4102" max="4102" width="8" style="1" customWidth="1"/>
    <col min="4103" max="4103" width="9.140625" style="1" customWidth="1"/>
    <col min="4104" max="4104" width="8" style="1" customWidth="1"/>
    <col min="4105" max="4108" width="8.140625" style="1" customWidth="1"/>
    <col min="4109" max="4109" width="7.85546875" style="1" customWidth="1"/>
    <col min="4110" max="4110" width="8.5703125" style="1" customWidth="1"/>
    <col min="4111" max="4116" width="8.140625" style="1" customWidth="1"/>
    <col min="4117" max="4117" width="8.28515625" style="1" customWidth="1"/>
    <col min="4118" max="4118" width="9" style="1" customWidth="1"/>
    <col min="4119" max="4119" width="9.140625" style="1" customWidth="1"/>
    <col min="4120" max="4120" width="9.5703125" style="1" customWidth="1"/>
    <col min="4121" max="4121" width="9.42578125" style="1" customWidth="1"/>
    <col min="4122" max="4122" width="9.5703125" style="1" customWidth="1"/>
    <col min="4123" max="4353" width="9.140625" style="1"/>
    <col min="4354" max="4354" width="5.28515625" style="1" customWidth="1"/>
    <col min="4355" max="4355" width="17.7109375" style="1" customWidth="1"/>
    <col min="4356" max="4356" width="8.28515625" style="1" customWidth="1"/>
    <col min="4357" max="4357" width="7.42578125" style="1" customWidth="1"/>
    <col min="4358" max="4358" width="8" style="1" customWidth="1"/>
    <col min="4359" max="4359" width="9.140625" style="1" customWidth="1"/>
    <col min="4360" max="4360" width="8" style="1" customWidth="1"/>
    <col min="4361" max="4364" width="8.140625" style="1" customWidth="1"/>
    <col min="4365" max="4365" width="7.85546875" style="1" customWidth="1"/>
    <col min="4366" max="4366" width="8.5703125" style="1" customWidth="1"/>
    <col min="4367" max="4372" width="8.140625" style="1" customWidth="1"/>
    <col min="4373" max="4373" width="8.28515625" style="1" customWidth="1"/>
    <col min="4374" max="4374" width="9" style="1" customWidth="1"/>
    <col min="4375" max="4375" width="9.140625" style="1" customWidth="1"/>
    <col min="4376" max="4376" width="9.5703125" style="1" customWidth="1"/>
    <col min="4377" max="4377" width="9.42578125" style="1" customWidth="1"/>
    <col min="4378" max="4378" width="9.5703125" style="1" customWidth="1"/>
    <col min="4379" max="4609" width="9.140625" style="1"/>
    <col min="4610" max="4610" width="5.28515625" style="1" customWidth="1"/>
    <col min="4611" max="4611" width="17.7109375" style="1" customWidth="1"/>
    <col min="4612" max="4612" width="8.28515625" style="1" customWidth="1"/>
    <col min="4613" max="4613" width="7.42578125" style="1" customWidth="1"/>
    <col min="4614" max="4614" width="8" style="1" customWidth="1"/>
    <col min="4615" max="4615" width="9.140625" style="1" customWidth="1"/>
    <col min="4616" max="4616" width="8" style="1" customWidth="1"/>
    <col min="4617" max="4620" width="8.140625" style="1" customWidth="1"/>
    <col min="4621" max="4621" width="7.85546875" style="1" customWidth="1"/>
    <col min="4622" max="4622" width="8.5703125" style="1" customWidth="1"/>
    <col min="4623" max="4628" width="8.140625" style="1" customWidth="1"/>
    <col min="4629" max="4629" width="8.28515625" style="1" customWidth="1"/>
    <col min="4630" max="4630" width="9" style="1" customWidth="1"/>
    <col min="4631" max="4631" width="9.140625" style="1" customWidth="1"/>
    <col min="4632" max="4632" width="9.5703125" style="1" customWidth="1"/>
    <col min="4633" max="4633" width="9.42578125" style="1" customWidth="1"/>
    <col min="4634" max="4634" width="9.5703125" style="1" customWidth="1"/>
    <col min="4635" max="4865" width="9.140625" style="1"/>
    <col min="4866" max="4866" width="5.28515625" style="1" customWidth="1"/>
    <col min="4867" max="4867" width="17.7109375" style="1" customWidth="1"/>
    <col min="4868" max="4868" width="8.28515625" style="1" customWidth="1"/>
    <col min="4869" max="4869" width="7.42578125" style="1" customWidth="1"/>
    <col min="4870" max="4870" width="8" style="1" customWidth="1"/>
    <col min="4871" max="4871" width="9.140625" style="1" customWidth="1"/>
    <col min="4872" max="4872" width="8" style="1" customWidth="1"/>
    <col min="4873" max="4876" width="8.140625" style="1" customWidth="1"/>
    <col min="4877" max="4877" width="7.85546875" style="1" customWidth="1"/>
    <col min="4878" max="4878" width="8.5703125" style="1" customWidth="1"/>
    <col min="4879" max="4884" width="8.140625" style="1" customWidth="1"/>
    <col min="4885" max="4885" width="8.28515625" style="1" customWidth="1"/>
    <col min="4886" max="4886" width="9" style="1" customWidth="1"/>
    <col min="4887" max="4887" width="9.140625" style="1" customWidth="1"/>
    <col min="4888" max="4888" width="9.5703125" style="1" customWidth="1"/>
    <col min="4889" max="4889" width="9.42578125" style="1" customWidth="1"/>
    <col min="4890" max="4890" width="9.5703125" style="1" customWidth="1"/>
    <col min="4891" max="5121" width="9.140625" style="1"/>
    <col min="5122" max="5122" width="5.28515625" style="1" customWidth="1"/>
    <col min="5123" max="5123" width="17.7109375" style="1" customWidth="1"/>
    <col min="5124" max="5124" width="8.28515625" style="1" customWidth="1"/>
    <col min="5125" max="5125" width="7.42578125" style="1" customWidth="1"/>
    <col min="5126" max="5126" width="8" style="1" customWidth="1"/>
    <col min="5127" max="5127" width="9.140625" style="1" customWidth="1"/>
    <col min="5128" max="5128" width="8" style="1" customWidth="1"/>
    <col min="5129" max="5132" width="8.140625" style="1" customWidth="1"/>
    <col min="5133" max="5133" width="7.85546875" style="1" customWidth="1"/>
    <col min="5134" max="5134" width="8.5703125" style="1" customWidth="1"/>
    <col min="5135" max="5140" width="8.140625" style="1" customWidth="1"/>
    <col min="5141" max="5141" width="8.28515625" style="1" customWidth="1"/>
    <col min="5142" max="5142" width="9" style="1" customWidth="1"/>
    <col min="5143" max="5143" width="9.140625" style="1" customWidth="1"/>
    <col min="5144" max="5144" width="9.5703125" style="1" customWidth="1"/>
    <col min="5145" max="5145" width="9.42578125" style="1" customWidth="1"/>
    <col min="5146" max="5146" width="9.5703125" style="1" customWidth="1"/>
    <col min="5147" max="5377" width="9.140625" style="1"/>
    <col min="5378" max="5378" width="5.28515625" style="1" customWidth="1"/>
    <col min="5379" max="5379" width="17.7109375" style="1" customWidth="1"/>
    <col min="5380" max="5380" width="8.28515625" style="1" customWidth="1"/>
    <col min="5381" max="5381" width="7.42578125" style="1" customWidth="1"/>
    <col min="5382" max="5382" width="8" style="1" customWidth="1"/>
    <col min="5383" max="5383" width="9.140625" style="1" customWidth="1"/>
    <col min="5384" max="5384" width="8" style="1" customWidth="1"/>
    <col min="5385" max="5388" width="8.140625" style="1" customWidth="1"/>
    <col min="5389" max="5389" width="7.85546875" style="1" customWidth="1"/>
    <col min="5390" max="5390" width="8.5703125" style="1" customWidth="1"/>
    <col min="5391" max="5396" width="8.140625" style="1" customWidth="1"/>
    <col min="5397" max="5397" width="8.28515625" style="1" customWidth="1"/>
    <col min="5398" max="5398" width="9" style="1" customWidth="1"/>
    <col min="5399" max="5399" width="9.140625" style="1" customWidth="1"/>
    <col min="5400" max="5400" width="9.5703125" style="1" customWidth="1"/>
    <col min="5401" max="5401" width="9.42578125" style="1" customWidth="1"/>
    <col min="5402" max="5402" width="9.5703125" style="1" customWidth="1"/>
    <col min="5403" max="5633" width="9.140625" style="1"/>
    <col min="5634" max="5634" width="5.28515625" style="1" customWidth="1"/>
    <col min="5635" max="5635" width="17.7109375" style="1" customWidth="1"/>
    <col min="5636" max="5636" width="8.28515625" style="1" customWidth="1"/>
    <col min="5637" max="5637" width="7.42578125" style="1" customWidth="1"/>
    <col min="5638" max="5638" width="8" style="1" customWidth="1"/>
    <col min="5639" max="5639" width="9.140625" style="1" customWidth="1"/>
    <col min="5640" max="5640" width="8" style="1" customWidth="1"/>
    <col min="5641" max="5644" width="8.140625" style="1" customWidth="1"/>
    <col min="5645" max="5645" width="7.85546875" style="1" customWidth="1"/>
    <col min="5646" max="5646" width="8.5703125" style="1" customWidth="1"/>
    <col min="5647" max="5652" width="8.140625" style="1" customWidth="1"/>
    <col min="5653" max="5653" width="8.28515625" style="1" customWidth="1"/>
    <col min="5654" max="5654" width="9" style="1" customWidth="1"/>
    <col min="5655" max="5655" width="9.140625" style="1" customWidth="1"/>
    <col min="5656" max="5656" width="9.5703125" style="1" customWidth="1"/>
    <col min="5657" max="5657" width="9.42578125" style="1" customWidth="1"/>
    <col min="5658" max="5658" width="9.5703125" style="1" customWidth="1"/>
    <col min="5659" max="5889" width="9.140625" style="1"/>
    <col min="5890" max="5890" width="5.28515625" style="1" customWidth="1"/>
    <col min="5891" max="5891" width="17.7109375" style="1" customWidth="1"/>
    <col min="5892" max="5892" width="8.28515625" style="1" customWidth="1"/>
    <col min="5893" max="5893" width="7.42578125" style="1" customWidth="1"/>
    <col min="5894" max="5894" width="8" style="1" customWidth="1"/>
    <col min="5895" max="5895" width="9.140625" style="1" customWidth="1"/>
    <col min="5896" max="5896" width="8" style="1" customWidth="1"/>
    <col min="5897" max="5900" width="8.140625" style="1" customWidth="1"/>
    <col min="5901" max="5901" width="7.85546875" style="1" customWidth="1"/>
    <col min="5902" max="5902" width="8.5703125" style="1" customWidth="1"/>
    <col min="5903" max="5908" width="8.140625" style="1" customWidth="1"/>
    <col min="5909" max="5909" width="8.28515625" style="1" customWidth="1"/>
    <col min="5910" max="5910" width="9" style="1" customWidth="1"/>
    <col min="5911" max="5911" width="9.140625" style="1" customWidth="1"/>
    <col min="5912" max="5912" width="9.5703125" style="1" customWidth="1"/>
    <col min="5913" max="5913" width="9.42578125" style="1" customWidth="1"/>
    <col min="5914" max="5914" width="9.5703125" style="1" customWidth="1"/>
    <col min="5915" max="6145" width="9.140625" style="1"/>
    <col min="6146" max="6146" width="5.28515625" style="1" customWidth="1"/>
    <col min="6147" max="6147" width="17.7109375" style="1" customWidth="1"/>
    <col min="6148" max="6148" width="8.28515625" style="1" customWidth="1"/>
    <col min="6149" max="6149" width="7.42578125" style="1" customWidth="1"/>
    <col min="6150" max="6150" width="8" style="1" customWidth="1"/>
    <col min="6151" max="6151" width="9.140625" style="1" customWidth="1"/>
    <col min="6152" max="6152" width="8" style="1" customWidth="1"/>
    <col min="6153" max="6156" width="8.140625" style="1" customWidth="1"/>
    <col min="6157" max="6157" width="7.85546875" style="1" customWidth="1"/>
    <col min="6158" max="6158" width="8.5703125" style="1" customWidth="1"/>
    <col min="6159" max="6164" width="8.140625" style="1" customWidth="1"/>
    <col min="6165" max="6165" width="8.28515625" style="1" customWidth="1"/>
    <col min="6166" max="6166" width="9" style="1" customWidth="1"/>
    <col min="6167" max="6167" width="9.140625" style="1" customWidth="1"/>
    <col min="6168" max="6168" width="9.5703125" style="1" customWidth="1"/>
    <col min="6169" max="6169" width="9.42578125" style="1" customWidth="1"/>
    <col min="6170" max="6170" width="9.5703125" style="1" customWidth="1"/>
    <col min="6171" max="6401" width="9.140625" style="1"/>
    <col min="6402" max="6402" width="5.28515625" style="1" customWidth="1"/>
    <col min="6403" max="6403" width="17.7109375" style="1" customWidth="1"/>
    <col min="6404" max="6404" width="8.28515625" style="1" customWidth="1"/>
    <col min="6405" max="6405" width="7.42578125" style="1" customWidth="1"/>
    <col min="6406" max="6406" width="8" style="1" customWidth="1"/>
    <col min="6407" max="6407" width="9.140625" style="1" customWidth="1"/>
    <col min="6408" max="6408" width="8" style="1" customWidth="1"/>
    <col min="6409" max="6412" width="8.140625" style="1" customWidth="1"/>
    <col min="6413" max="6413" width="7.85546875" style="1" customWidth="1"/>
    <col min="6414" max="6414" width="8.5703125" style="1" customWidth="1"/>
    <col min="6415" max="6420" width="8.140625" style="1" customWidth="1"/>
    <col min="6421" max="6421" width="8.28515625" style="1" customWidth="1"/>
    <col min="6422" max="6422" width="9" style="1" customWidth="1"/>
    <col min="6423" max="6423" width="9.140625" style="1" customWidth="1"/>
    <col min="6424" max="6424" width="9.5703125" style="1" customWidth="1"/>
    <col min="6425" max="6425" width="9.42578125" style="1" customWidth="1"/>
    <col min="6426" max="6426" width="9.5703125" style="1" customWidth="1"/>
    <col min="6427" max="6657" width="9.140625" style="1"/>
    <col min="6658" max="6658" width="5.28515625" style="1" customWidth="1"/>
    <col min="6659" max="6659" width="17.7109375" style="1" customWidth="1"/>
    <col min="6660" max="6660" width="8.28515625" style="1" customWidth="1"/>
    <col min="6661" max="6661" width="7.42578125" style="1" customWidth="1"/>
    <col min="6662" max="6662" width="8" style="1" customWidth="1"/>
    <col min="6663" max="6663" width="9.140625" style="1" customWidth="1"/>
    <col min="6664" max="6664" width="8" style="1" customWidth="1"/>
    <col min="6665" max="6668" width="8.140625" style="1" customWidth="1"/>
    <col min="6669" max="6669" width="7.85546875" style="1" customWidth="1"/>
    <col min="6670" max="6670" width="8.5703125" style="1" customWidth="1"/>
    <col min="6671" max="6676" width="8.140625" style="1" customWidth="1"/>
    <col min="6677" max="6677" width="8.28515625" style="1" customWidth="1"/>
    <col min="6678" max="6678" width="9" style="1" customWidth="1"/>
    <col min="6679" max="6679" width="9.140625" style="1" customWidth="1"/>
    <col min="6680" max="6680" width="9.5703125" style="1" customWidth="1"/>
    <col min="6681" max="6681" width="9.42578125" style="1" customWidth="1"/>
    <col min="6682" max="6682" width="9.5703125" style="1" customWidth="1"/>
    <col min="6683" max="6913" width="9.140625" style="1"/>
    <col min="6914" max="6914" width="5.28515625" style="1" customWidth="1"/>
    <col min="6915" max="6915" width="17.7109375" style="1" customWidth="1"/>
    <col min="6916" max="6916" width="8.28515625" style="1" customWidth="1"/>
    <col min="6917" max="6917" width="7.42578125" style="1" customWidth="1"/>
    <col min="6918" max="6918" width="8" style="1" customWidth="1"/>
    <col min="6919" max="6919" width="9.140625" style="1" customWidth="1"/>
    <col min="6920" max="6920" width="8" style="1" customWidth="1"/>
    <col min="6921" max="6924" width="8.140625" style="1" customWidth="1"/>
    <col min="6925" max="6925" width="7.85546875" style="1" customWidth="1"/>
    <col min="6926" max="6926" width="8.5703125" style="1" customWidth="1"/>
    <col min="6927" max="6932" width="8.140625" style="1" customWidth="1"/>
    <col min="6933" max="6933" width="8.28515625" style="1" customWidth="1"/>
    <col min="6934" max="6934" width="9" style="1" customWidth="1"/>
    <col min="6935" max="6935" width="9.140625" style="1" customWidth="1"/>
    <col min="6936" max="6936" width="9.5703125" style="1" customWidth="1"/>
    <col min="6937" max="6937" width="9.42578125" style="1" customWidth="1"/>
    <col min="6938" max="6938" width="9.5703125" style="1" customWidth="1"/>
    <col min="6939" max="7169" width="9.140625" style="1"/>
    <col min="7170" max="7170" width="5.28515625" style="1" customWidth="1"/>
    <col min="7171" max="7171" width="17.7109375" style="1" customWidth="1"/>
    <col min="7172" max="7172" width="8.28515625" style="1" customWidth="1"/>
    <col min="7173" max="7173" width="7.42578125" style="1" customWidth="1"/>
    <col min="7174" max="7174" width="8" style="1" customWidth="1"/>
    <col min="7175" max="7175" width="9.140625" style="1" customWidth="1"/>
    <col min="7176" max="7176" width="8" style="1" customWidth="1"/>
    <col min="7177" max="7180" width="8.140625" style="1" customWidth="1"/>
    <col min="7181" max="7181" width="7.85546875" style="1" customWidth="1"/>
    <col min="7182" max="7182" width="8.5703125" style="1" customWidth="1"/>
    <col min="7183" max="7188" width="8.140625" style="1" customWidth="1"/>
    <col min="7189" max="7189" width="8.28515625" style="1" customWidth="1"/>
    <col min="7190" max="7190" width="9" style="1" customWidth="1"/>
    <col min="7191" max="7191" width="9.140625" style="1" customWidth="1"/>
    <col min="7192" max="7192" width="9.5703125" style="1" customWidth="1"/>
    <col min="7193" max="7193" width="9.42578125" style="1" customWidth="1"/>
    <col min="7194" max="7194" width="9.5703125" style="1" customWidth="1"/>
    <col min="7195" max="7425" width="9.140625" style="1"/>
    <col min="7426" max="7426" width="5.28515625" style="1" customWidth="1"/>
    <col min="7427" max="7427" width="17.7109375" style="1" customWidth="1"/>
    <col min="7428" max="7428" width="8.28515625" style="1" customWidth="1"/>
    <col min="7429" max="7429" width="7.42578125" style="1" customWidth="1"/>
    <col min="7430" max="7430" width="8" style="1" customWidth="1"/>
    <col min="7431" max="7431" width="9.140625" style="1" customWidth="1"/>
    <col min="7432" max="7432" width="8" style="1" customWidth="1"/>
    <col min="7433" max="7436" width="8.140625" style="1" customWidth="1"/>
    <col min="7437" max="7437" width="7.85546875" style="1" customWidth="1"/>
    <col min="7438" max="7438" width="8.5703125" style="1" customWidth="1"/>
    <col min="7439" max="7444" width="8.140625" style="1" customWidth="1"/>
    <col min="7445" max="7445" width="8.28515625" style="1" customWidth="1"/>
    <col min="7446" max="7446" width="9" style="1" customWidth="1"/>
    <col min="7447" max="7447" width="9.140625" style="1" customWidth="1"/>
    <col min="7448" max="7448" width="9.5703125" style="1" customWidth="1"/>
    <col min="7449" max="7449" width="9.42578125" style="1" customWidth="1"/>
    <col min="7450" max="7450" width="9.5703125" style="1" customWidth="1"/>
    <col min="7451" max="7681" width="9.140625" style="1"/>
    <col min="7682" max="7682" width="5.28515625" style="1" customWidth="1"/>
    <col min="7683" max="7683" width="17.7109375" style="1" customWidth="1"/>
    <col min="7684" max="7684" width="8.28515625" style="1" customWidth="1"/>
    <col min="7685" max="7685" width="7.42578125" style="1" customWidth="1"/>
    <col min="7686" max="7686" width="8" style="1" customWidth="1"/>
    <col min="7687" max="7687" width="9.140625" style="1" customWidth="1"/>
    <col min="7688" max="7688" width="8" style="1" customWidth="1"/>
    <col min="7689" max="7692" width="8.140625" style="1" customWidth="1"/>
    <col min="7693" max="7693" width="7.85546875" style="1" customWidth="1"/>
    <col min="7694" max="7694" width="8.5703125" style="1" customWidth="1"/>
    <col min="7695" max="7700" width="8.140625" style="1" customWidth="1"/>
    <col min="7701" max="7701" width="8.28515625" style="1" customWidth="1"/>
    <col min="7702" max="7702" width="9" style="1" customWidth="1"/>
    <col min="7703" max="7703" width="9.140625" style="1" customWidth="1"/>
    <col min="7704" max="7704" width="9.5703125" style="1" customWidth="1"/>
    <col min="7705" max="7705" width="9.42578125" style="1" customWidth="1"/>
    <col min="7706" max="7706" width="9.5703125" style="1" customWidth="1"/>
    <col min="7707" max="7937" width="9.140625" style="1"/>
    <col min="7938" max="7938" width="5.28515625" style="1" customWidth="1"/>
    <col min="7939" max="7939" width="17.7109375" style="1" customWidth="1"/>
    <col min="7940" max="7940" width="8.28515625" style="1" customWidth="1"/>
    <col min="7941" max="7941" width="7.42578125" style="1" customWidth="1"/>
    <col min="7942" max="7942" width="8" style="1" customWidth="1"/>
    <col min="7943" max="7943" width="9.140625" style="1" customWidth="1"/>
    <col min="7944" max="7944" width="8" style="1" customWidth="1"/>
    <col min="7945" max="7948" width="8.140625" style="1" customWidth="1"/>
    <col min="7949" max="7949" width="7.85546875" style="1" customWidth="1"/>
    <col min="7950" max="7950" width="8.5703125" style="1" customWidth="1"/>
    <col min="7951" max="7956" width="8.140625" style="1" customWidth="1"/>
    <col min="7957" max="7957" width="8.28515625" style="1" customWidth="1"/>
    <col min="7958" max="7958" width="9" style="1" customWidth="1"/>
    <col min="7959" max="7959" width="9.140625" style="1" customWidth="1"/>
    <col min="7960" max="7960" width="9.5703125" style="1" customWidth="1"/>
    <col min="7961" max="7961" width="9.42578125" style="1" customWidth="1"/>
    <col min="7962" max="7962" width="9.5703125" style="1" customWidth="1"/>
    <col min="7963" max="8193" width="9.140625" style="1"/>
    <col min="8194" max="8194" width="5.28515625" style="1" customWidth="1"/>
    <col min="8195" max="8195" width="17.7109375" style="1" customWidth="1"/>
    <col min="8196" max="8196" width="8.28515625" style="1" customWidth="1"/>
    <col min="8197" max="8197" width="7.42578125" style="1" customWidth="1"/>
    <col min="8198" max="8198" width="8" style="1" customWidth="1"/>
    <col min="8199" max="8199" width="9.140625" style="1" customWidth="1"/>
    <col min="8200" max="8200" width="8" style="1" customWidth="1"/>
    <col min="8201" max="8204" width="8.140625" style="1" customWidth="1"/>
    <col min="8205" max="8205" width="7.85546875" style="1" customWidth="1"/>
    <col min="8206" max="8206" width="8.5703125" style="1" customWidth="1"/>
    <col min="8207" max="8212" width="8.140625" style="1" customWidth="1"/>
    <col min="8213" max="8213" width="8.28515625" style="1" customWidth="1"/>
    <col min="8214" max="8214" width="9" style="1" customWidth="1"/>
    <col min="8215" max="8215" width="9.140625" style="1" customWidth="1"/>
    <col min="8216" max="8216" width="9.5703125" style="1" customWidth="1"/>
    <col min="8217" max="8217" width="9.42578125" style="1" customWidth="1"/>
    <col min="8218" max="8218" width="9.5703125" style="1" customWidth="1"/>
    <col min="8219" max="8449" width="9.140625" style="1"/>
    <col min="8450" max="8450" width="5.28515625" style="1" customWidth="1"/>
    <col min="8451" max="8451" width="17.7109375" style="1" customWidth="1"/>
    <col min="8452" max="8452" width="8.28515625" style="1" customWidth="1"/>
    <col min="8453" max="8453" width="7.42578125" style="1" customWidth="1"/>
    <col min="8454" max="8454" width="8" style="1" customWidth="1"/>
    <col min="8455" max="8455" width="9.140625" style="1" customWidth="1"/>
    <col min="8456" max="8456" width="8" style="1" customWidth="1"/>
    <col min="8457" max="8460" width="8.140625" style="1" customWidth="1"/>
    <col min="8461" max="8461" width="7.85546875" style="1" customWidth="1"/>
    <col min="8462" max="8462" width="8.5703125" style="1" customWidth="1"/>
    <col min="8463" max="8468" width="8.140625" style="1" customWidth="1"/>
    <col min="8469" max="8469" width="8.28515625" style="1" customWidth="1"/>
    <col min="8470" max="8470" width="9" style="1" customWidth="1"/>
    <col min="8471" max="8471" width="9.140625" style="1" customWidth="1"/>
    <col min="8472" max="8472" width="9.5703125" style="1" customWidth="1"/>
    <col min="8473" max="8473" width="9.42578125" style="1" customWidth="1"/>
    <col min="8474" max="8474" width="9.5703125" style="1" customWidth="1"/>
    <col min="8475" max="8705" width="9.140625" style="1"/>
    <col min="8706" max="8706" width="5.28515625" style="1" customWidth="1"/>
    <col min="8707" max="8707" width="17.7109375" style="1" customWidth="1"/>
    <col min="8708" max="8708" width="8.28515625" style="1" customWidth="1"/>
    <col min="8709" max="8709" width="7.42578125" style="1" customWidth="1"/>
    <col min="8710" max="8710" width="8" style="1" customWidth="1"/>
    <col min="8711" max="8711" width="9.140625" style="1" customWidth="1"/>
    <col min="8712" max="8712" width="8" style="1" customWidth="1"/>
    <col min="8713" max="8716" width="8.140625" style="1" customWidth="1"/>
    <col min="8717" max="8717" width="7.85546875" style="1" customWidth="1"/>
    <col min="8718" max="8718" width="8.5703125" style="1" customWidth="1"/>
    <col min="8719" max="8724" width="8.140625" style="1" customWidth="1"/>
    <col min="8725" max="8725" width="8.28515625" style="1" customWidth="1"/>
    <col min="8726" max="8726" width="9" style="1" customWidth="1"/>
    <col min="8727" max="8727" width="9.140625" style="1" customWidth="1"/>
    <col min="8728" max="8728" width="9.5703125" style="1" customWidth="1"/>
    <col min="8729" max="8729" width="9.42578125" style="1" customWidth="1"/>
    <col min="8730" max="8730" width="9.5703125" style="1" customWidth="1"/>
    <col min="8731" max="8961" width="9.140625" style="1"/>
    <col min="8962" max="8962" width="5.28515625" style="1" customWidth="1"/>
    <col min="8963" max="8963" width="17.7109375" style="1" customWidth="1"/>
    <col min="8964" max="8964" width="8.28515625" style="1" customWidth="1"/>
    <col min="8965" max="8965" width="7.42578125" style="1" customWidth="1"/>
    <col min="8966" max="8966" width="8" style="1" customWidth="1"/>
    <col min="8967" max="8967" width="9.140625" style="1" customWidth="1"/>
    <col min="8968" max="8968" width="8" style="1" customWidth="1"/>
    <col min="8969" max="8972" width="8.140625" style="1" customWidth="1"/>
    <col min="8973" max="8973" width="7.85546875" style="1" customWidth="1"/>
    <col min="8974" max="8974" width="8.5703125" style="1" customWidth="1"/>
    <col min="8975" max="8980" width="8.140625" style="1" customWidth="1"/>
    <col min="8981" max="8981" width="8.28515625" style="1" customWidth="1"/>
    <col min="8982" max="8982" width="9" style="1" customWidth="1"/>
    <col min="8983" max="8983" width="9.140625" style="1" customWidth="1"/>
    <col min="8984" max="8984" width="9.5703125" style="1" customWidth="1"/>
    <col min="8985" max="8985" width="9.42578125" style="1" customWidth="1"/>
    <col min="8986" max="8986" width="9.5703125" style="1" customWidth="1"/>
    <col min="8987" max="9217" width="9.140625" style="1"/>
    <col min="9218" max="9218" width="5.28515625" style="1" customWidth="1"/>
    <col min="9219" max="9219" width="17.7109375" style="1" customWidth="1"/>
    <col min="9220" max="9220" width="8.28515625" style="1" customWidth="1"/>
    <col min="9221" max="9221" width="7.42578125" style="1" customWidth="1"/>
    <col min="9222" max="9222" width="8" style="1" customWidth="1"/>
    <col min="9223" max="9223" width="9.140625" style="1" customWidth="1"/>
    <col min="9224" max="9224" width="8" style="1" customWidth="1"/>
    <col min="9225" max="9228" width="8.140625" style="1" customWidth="1"/>
    <col min="9229" max="9229" width="7.85546875" style="1" customWidth="1"/>
    <col min="9230" max="9230" width="8.5703125" style="1" customWidth="1"/>
    <col min="9231" max="9236" width="8.140625" style="1" customWidth="1"/>
    <col min="9237" max="9237" width="8.28515625" style="1" customWidth="1"/>
    <col min="9238" max="9238" width="9" style="1" customWidth="1"/>
    <col min="9239" max="9239" width="9.140625" style="1" customWidth="1"/>
    <col min="9240" max="9240" width="9.5703125" style="1" customWidth="1"/>
    <col min="9241" max="9241" width="9.42578125" style="1" customWidth="1"/>
    <col min="9242" max="9242" width="9.5703125" style="1" customWidth="1"/>
    <col min="9243" max="9473" width="9.140625" style="1"/>
    <col min="9474" max="9474" width="5.28515625" style="1" customWidth="1"/>
    <col min="9475" max="9475" width="17.7109375" style="1" customWidth="1"/>
    <col min="9476" max="9476" width="8.28515625" style="1" customWidth="1"/>
    <col min="9477" max="9477" width="7.42578125" style="1" customWidth="1"/>
    <col min="9478" max="9478" width="8" style="1" customWidth="1"/>
    <col min="9479" max="9479" width="9.140625" style="1" customWidth="1"/>
    <col min="9480" max="9480" width="8" style="1" customWidth="1"/>
    <col min="9481" max="9484" width="8.140625" style="1" customWidth="1"/>
    <col min="9485" max="9485" width="7.85546875" style="1" customWidth="1"/>
    <col min="9486" max="9486" width="8.5703125" style="1" customWidth="1"/>
    <col min="9487" max="9492" width="8.140625" style="1" customWidth="1"/>
    <col min="9493" max="9493" width="8.28515625" style="1" customWidth="1"/>
    <col min="9494" max="9494" width="9" style="1" customWidth="1"/>
    <col min="9495" max="9495" width="9.140625" style="1" customWidth="1"/>
    <col min="9496" max="9496" width="9.5703125" style="1" customWidth="1"/>
    <col min="9497" max="9497" width="9.42578125" style="1" customWidth="1"/>
    <col min="9498" max="9498" width="9.5703125" style="1" customWidth="1"/>
    <col min="9499" max="9729" width="9.140625" style="1"/>
    <col min="9730" max="9730" width="5.28515625" style="1" customWidth="1"/>
    <col min="9731" max="9731" width="17.7109375" style="1" customWidth="1"/>
    <col min="9732" max="9732" width="8.28515625" style="1" customWidth="1"/>
    <col min="9733" max="9733" width="7.42578125" style="1" customWidth="1"/>
    <col min="9734" max="9734" width="8" style="1" customWidth="1"/>
    <col min="9735" max="9735" width="9.140625" style="1" customWidth="1"/>
    <col min="9736" max="9736" width="8" style="1" customWidth="1"/>
    <col min="9737" max="9740" width="8.140625" style="1" customWidth="1"/>
    <col min="9741" max="9741" width="7.85546875" style="1" customWidth="1"/>
    <col min="9742" max="9742" width="8.5703125" style="1" customWidth="1"/>
    <col min="9743" max="9748" width="8.140625" style="1" customWidth="1"/>
    <col min="9749" max="9749" width="8.28515625" style="1" customWidth="1"/>
    <col min="9750" max="9750" width="9" style="1" customWidth="1"/>
    <col min="9751" max="9751" width="9.140625" style="1" customWidth="1"/>
    <col min="9752" max="9752" width="9.5703125" style="1" customWidth="1"/>
    <col min="9753" max="9753" width="9.42578125" style="1" customWidth="1"/>
    <col min="9754" max="9754" width="9.5703125" style="1" customWidth="1"/>
    <col min="9755" max="9985" width="9.140625" style="1"/>
    <col min="9986" max="9986" width="5.28515625" style="1" customWidth="1"/>
    <col min="9987" max="9987" width="17.7109375" style="1" customWidth="1"/>
    <col min="9988" max="9988" width="8.28515625" style="1" customWidth="1"/>
    <col min="9989" max="9989" width="7.42578125" style="1" customWidth="1"/>
    <col min="9990" max="9990" width="8" style="1" customWidth="1"/>
    <col min="9991" max="9991" width="9.140625" style="1" customWidth="1"/>
    <col min="9992" max="9992" width="8" style="1" customWidth="1"/>
    <col min="9993" max="9996" width="8.140625" style="1" customWidth="1"/>
    <col min="9997" max="9997" width="7.85546875" style="1" customWidth="1"/>
    <col min="9998" max="9998" width="8.5703125" style="1" customWidth="1"/>
    <col min="9999" max="10004" width="8.140625" style="1" customWidth="1"/>
    <col min="10005" max="10005" width="8.28515625" style="1" customWidth="1"/>
    <col min="10006" max="10006" width="9" style="1" customWidth="1"/>
    <col min="10007" max="10007" width="9.140625" style="1" customWidth="1"/>
    <col min="10008" max="10008" width="9.5703125" style="1" customWidth="1"/>
    <col min="10009" max="10009" width="9.42578125" style="1" customWidth="1"/>
    <col min="10010" max="10010" width="9.5703125" style="1" customWidth="1"/>
    <col min="10011" max="10241" width="9.140625" style="1"/>
    <col min="10242" max="10242" width="5.28515625" style="1" customWidth="1"/>
    <col min="10243" max="10243" width="17.7109375" style="1" customWidth="1"/>
    <col min="10244" max="10244" width="8.28515625" style="1" customWidth="1"/>
    <col min="10245" max="10245" width="7.42578125" style="1" customWidth="1"/>
    <col min="10246" max="10246" width="8" style="1" customWidth="1"/>
    <col min="10247" max="10247" width="9.140625" style="1" customWidth="1"/>
    <col min="10248" max="10248" width="8" style="1" customWidth="1"/>
    <col min="10249" max="10252" width="8.140625" style="1" customWidth="1"/>
    <col min="10253" max="10253" width="7.85546875" style="1" customWidth="1"/>
    <col min="10254" max="10254" width="8.5703125" style="1" customWidth="1"/>
    <col min="10255" max="10260" width="8.140625" style="1" customWidth="1"/>
    <col min="10261" max="10261" width="8.28515625" style="1" customWidth="1"/>
    <col min="10262" max="10262" width="9" style="1" customWidth="1"/>
    <col min="10263" max="10263" width="9.140625" style="1" customWidth="1"/>
    <col min="10264" max="10264" width="9.5703125" style="1" customWidth="1"/>
    <col min="10265" max="10265" width="9.42578125" style="1" customWidth="1"/>
    <col min="10266" max="10266" width="9.5703125" style="1" customWidth="1"/>
    <col min="10267" max="10497" width="9.140625" style="1"/>
    <col min="10498" max="10498" width="5.28515625" style="1" customWidth="1"/>
    <col min="10499" max="10499" width="17.7109375" style="1" customWidth="1"/>
    <col min="10500" max="10500" width="8.28515625" style="1" customWidth="1"/>
    <col min="10501" max="10501" width="7.42578125" style="1" customWidth="1"/>
    <col min="10502" max="10502" width="8" style="1" customWidth="1"/>
    <col min="10503" max="10503" width="9.140625" style="1" customWidth="1"/>
    <col min="10504" max="10504" width="8" style="1" customWidth="1"/>
    <col min="10505" max="10508" width="8.140625" style="1" customWidth="1"/>
    <col min="10509" max="10509" width="7.85546875" style="1" customWidth="1"/>
    <col min="10510" max="10510" width="8.5703125" style="1" customWidth="1"/>
    <col min="10511" max="10516" width="8.140625" style="1" customWidth="1"/>
    <col min="10517" max="10517" width="8.28515625" style="1" customWidth="1"/>
    <col min="10518" max="10518" width="9" style="1" customWidth="1"/>
    <col min="10519" max="10519" width="9.140625" style="1" customWidth="1"/>
    <col min="10520" max="10520" width="9.5703125" style="1" customWidth="1"/>
    <col min="10521" max="10521" width="9.42578125" style="1" customWidth="1"/>
    <col min="10522" max="10522" width="9.5703125" style="1" customWidth="1"/>
    <col min="10523" max="10753" width="9.140625" style="1"/>
    <col min="10754" max="10754" width="5.28515625" style="1" customWidth="1"/>
    <col min="10755" max="10755" width="17.7109375" style="1" customWidth="1"/>
    <col min="10756" max="10756" width="8.28515625" style="1" customWidth="1"/>
    <col min="10757" max="10757" width="7.42578125" style="1" customWidth="1"/>
    <col min="10758" max="10758" width="8" style="1" customWidth="1"/>
    <col min="10759" max="10759" width="9.140625" style="1" customWidth="1"/>
    <col min="10760" max="10760" width="8" style="1" customWidth="1"/>
    <col min="10761" max="10764" width="8.140625" style="1" customWidth="1"/>
    <col min="10765" max="10765" width="7.85546875" style="1" customWidth="1"/>
    <col min="10766" max="10766" width="8.5703125" style="1" customWidth="1"/>
    <col min="10767" max="10772" width="8.140625" style="1" customWidth="1"/>
    <col min="10773" max="10773" width="8.28515625" style="1" customWidth="1"/>
    <col min="10774" max="10774" width="9" style="1" customWidth="1"/>
    <col min="10775" max="10775" width="9.140625" style="1" customWidth="1"/>
    <col min="10776" max="10776" width="9.5703125" style="1" customWidth="1"/>
    <col min="10777" max="10777" width="9.42578125" style="1" customWidth="1"/>
    <col min="10778" max="10778" width="9.5703125" style="1" customWidth="1"/>
    <col min="10779" max="11009" width="9.140625" style="1"/>
    <col min="11010" max="11010" width="5.28515625" style="1" customWidth="1"/>
    <col min="11011" max="11011" width="17.7109375" style="1" customWidth="1"/>
    <col min="11012" max="11012" width="8.28515625" style="1" customWidth="1"/>
    <col min="11013" max="11013" width="7.42578125" style="1" customWidth="1"/>
    <col min="11014" max="11014" width="8" style="1" customWidth="1"/>
    <col min="11015" max="11015" width="9.140625" style="1" customWidth="1"/>
    <col min="11016" max="11016" width="8" style="1" customWidth="1"/>
    <col min="11017" max="11020" width="8.140625" style="1" customWidth="1"/>
    <col min="11021" max="11021" width="7.85546875" style="1" customWidth="1"/>
    <col min="11022" max="11022" width="8.5703125" style="1" customWidth="1"/>
    <col min="11023" max="11028" width="8.140625" style="1" customWidth="1"/>
    <col min="11029" max="11029" width="8.28515625" style="1" customWidth="1"/>
    <col min="11030" max="11030" width="9" style="1" customWidth="1"/>
    <col min="11031" max="11031" width="9.140625" style="1" customWidth="1"/>
    <col min="11032" max="11032" width="9.5703125" style="1" customWidth="1"/>
    <col min="11033" max="11033" width="9.42578125" style="1" customWidth="1"/>
    <col min="11034" max="11034" width="9.5703125" style="1" customWidth="1"/>
    <col min="11035" max="11265" width="9.140625" style="1"/>
    <col min="11266" max="11266" width="5.28515625" style="1" customWidth="1"/>
    <col min="11267" max="11267" width="17.7109375" style="1" customWidth="1"/>
    <col min="11268" max="11268" width="8.28515625" style="1" customWidth="1"/>
    <col min="11269" max="11269" width="7.42578125" style="1" customWidth="1"/>
    <col min="11270" max="11270" width="8" style="1" customWidth="1"/>
    <col min="11271" max="11271" width="9.140625" style="1" customWidth="1"/>
    <col min="11272" max="11272" width="8" style="1" customWidth="1"/>
    <col min="11273" max="11276" width="8.140625" style="1" customWidth="1"/>
    <col min="11277" max="11277" width="7.85546875" style="1" customWidth="1"/>
    <col min="11278" max="11278" width="8.5703125" style="1" customWidth="1"/>
    <col min="11279" max="11284" width="8.140625" style="1" customWidth="1"/>
    <col min="11285" max="11285" width="8.28515625" style="1" customWidth="1"/>
    <col min="11286" max="11286" width="9" style="1" customWidth="1"/>
    <col min="11287" max="11287" width="9.140625" style="1" customWidth="1"/>
    <col min="11288" max="11288" width="9.5703125" style="1" customWidth="1"/>
    <col min="11289" max="11289" width="9.42578125" style="1" customWidth="1"/>
    <col min="11290" max="11290" width="9.5703125" style="1" customWidth="1"/>
    <col min="11291" max="11521" width="9.140625" style="1"/>
    <col min="11522" max="11522" width="5.28515625" style="1" customWidth="1"/>
    <col min="11523" max="11523" width="17.7109375" style="1" customWidth="1"/>
    <col min="11524" max="11524" width="8.28515625" style="1" customWidth="1"/>
    <col min="11525" max="11525" width="7.42578125" style="1" customWidth="1"/>
    <col min="11526" max="11526" width="8" style="1" customWidth="1"/>
    <col min="11527" max="11527" width="9.140625" style="1" customWidth="1"/>
    <col min="11528" max="11528" width="8" style="1" customWidth="1"/>
    <col min="11529" max="11532" width="8.140625" style="1" customWidth="1"/>
    <col min="11533" max="11533" width="7.85546875" style="1" customWidth="1"/>
    <col min="11534" max="11534" width="8.5703125" style="1" customWidth="1"/>
    <col min="11535" max="11540" width="8.140625" style="1" customWidth="1"/>
    <col min="11541" max="11541" width="8.28515625" style="1" customWidth="1"/>
    <col min="11542" max="11542" width="9" style="1" customWidth="1"/>
    <col min="11543" max="11543" width="9.140625" style="1" customWidth="1"/>
    <col min="11544" max="11544" width="9.5703125" style="1" customWidth="1"/>
    <col min="11545" max="11545" width="9.42578125" style="1" customWidth="1"/>
    <col min="11546" max="11546" width="9.5703125" style="1" customWidth="1"/>
    <col min="11547" max="11777" width="9.140625" style="1"/>
    <col min="11778" max="11778" width="5.28515625" style="1" customWidth="1"/>
    <col min="11779" max="11779" width="17.7109375" style="1" customWidth="1"/>
    <col min="11780" max="11780" width="8.28515625" style="1" customWidth="1"/>
    <col min="11781" max="11781" width="7.42578125" style="1" customWidth="1"/>
    <col min="11782" max="11782" width="8" style="1" customWidth="1"/>
    <col min="11783" max="11783" width="9.140625" style="1" customWidth="1"/>
    <col min="11784" max="11784" width="8" style="1" customWidth="1"/>
    <col min="11785" max="11788" width="8.140625" style="1" customWidth="1"/>
    <col min="11789" max="11789" width="7.85546875" style="1" customWidth="1"/>
    <col min="11790" max="11790" width="8.5703125" style="1" customWidth="1"/>
    <col min="11791" max="11796" width="8.140625" style="1" customWidth="1"/>
    <col min="11797" max="11797" width="8.28515625" style="1" customWidth="1"/>
    <col min="11798" max="11798" width="9" style="1" customWidth="1"/>
    <col min="11799" max="11799" width="9.140625" style="1" customWidth="1"/>
    <col min="11800" max="11800" width="9.5703125" style="1" customWidth="1"/>
    <col min="11801" max="11801" width="9.42578125" style="1" customWidth="1"/>
    <col min="11802" max="11802" width="9.5703125" style="1" customWidth="1"/>
    <col min="11803" max="12033" width="9.140625" style="1"/>
    <col min="12034" max="12034" width="5.28515625" style="1" customWidth="1"/>
    <col min="12035" max="12035" width="17.7109375" style="1" customWidth="1"/>
    <col min="12036" max="12036" width="8.28515625" style="1" customWidth="1"/>
    <col min="12037" max="12037" width="7.42578125" style="1" customWidth="1"/>
    <col min="12038" max="12038" width="8" style="1" customWidth="1"/>
    <col min="12039" max="12039" width="9.140625" style="1" customWidth="1"/>
    <col min="12040" max="12040" width="8" style="1" customWidth="1"/>
    <col min="12041" max="12044" width="8.140625" style="1" customWidth="1"/>
    <col min="12045" max="12045" width="7.85546875" style="1" customWidth="1"/>
    <col min="12046" max="12046" width="8.5703125" style="1" customWidth="1"/>
    <col min="12047" max="12052" width="8.140625" style="1" customWidth="1"/>
    <col min="12053" max="12053" width="8.28515625" style="1" customWidth="1"/>
    <col min="12054" max="12054" width="9" style="1" customWidth="1"/>
    <col min="12055" max="12055" width="9.140625" style="1" customWidth="1"/>
    <col min="12056" max="12056" width="9.5703125" style="1" customWidth="1"/>
    <col min="12057" max="12057" width="9.42578125" style="1" customWidth="1"/>
    <col min="12058" max="12058" width="9.5703125" style="1" customWidth="1"/>
    <col min="12059" max="12289" width="9.140625" style="1"/>
    <col min="12290" max="12290" width="5.28515625" style="1" customWidth="1"/>
    <col min="12291" max="12291" width="17.7109375" style="1" customWidth="1"/>
    <col min="12292" max="12292" width="8.28515625" style="1" customWidth="1"/>
    <col min="12293" max="12293" width="7.42578125" style="1" customWidth="1"/>
    <col min="12294" max="12294" width="8" style="1" customWidth="1"/>
    <col min="12295" max="12295" width="9.140625" style="1" customWidth="1"/>
    <col min="12296" max="12296" width="8" style="1" customWidth="1"/>
    <col min="12297" max="12300" width="8.140625" style="1" customWidth="1"/>
    <col min="12301" max="12301" width="7.85546875" style="1" customWidth="1"/>
    <col min="12302" max="12302" width="8.5703125" style="1" customWidth="1"/>
    <col min="12303" max="12308" width="8.140625" style="1" customWidth="1"/>
    <col min="12309" max="12309" width="8.28515625" style="1" customWidth="1"/>
    <col min="12310" max="12310" width="9" style="1" customWidth="1"/>
    <col min="12311" max="12311" width="9.140625" style="1" customWidth="1"/>
    <col min="12312" max="12312" width="9.5703125" style="1" customWidth="1"/>
    <col min="12313" max="12313" width="9.42578125" style="1" customWidth="1"/>
    <col min="12314" max="12314" width="9.5703125" style="1" customWidth="1"/>
    <col min="12315" max="12545" width="9.140625" style="1"/>
    <col min="12546" max="12546" width="5.28515625" style="1" customWidth="1"/>
    <col min="12547" max="12547" width="17.7109375" style="1" customWidth="1"/>
    <col min="12548" max="12548" width="8.28515625" style="1" customWidth="1"/>
    <col min="12549" max="12549" width="7.42578125" style="1" customWidth="1"/>
    <col min="12550" max="12550" width="8" style="1" customWidth="1"/>
    <col min="12551" max="12551" width="9.140625" style="1" customWidth="1"/>
    <col min="12552" max="12552" width="8" style="1" customWidth="1"/>
    <col min="12553" max="12556" width="8.140625" style="1" customWidth="1"/>
    <col min="12557" max="12557" width="7.85546875" style="1" customWidth="1"/>
    <col min="12558" max="12558" width="8.5703125" style="1" customWidth="1"/>
    <col min="12559" max="12564" width="8.140625" style="1" customWidth="1"/>
    <col min="12565" max="12565" width="8.28515625" style="1" customWidth="1"/>
    <col min="12566" max="12566" width="9" style="1" customWidth="1"/>
    <col min="12567" max="12567" width="9.140625" style="1" customWidth="1"/>
    <col min="12568" max="12568" width="9.5703125" style="1" customWidth="1"/>
    <col min="12569" max="12569" width="9.42578125" style="1" customWidth="1"/>
    <col min="12570" max="12570" width="9.5703125" style="1" customWidth="1"/>
    <col min="12571" max="12801" width="9.140625" style="1"/>
    <col min="12802" max="12802" width="5.28515625" style="1" customWidth="1"/>
    <col min="12803" max="12803" width="17.7109375" style="1" customWidth="1"/>
    <col min="12804" max="12804" width="8.28515625" style="1" customWidth="1"/>
    <col min="12805" max="12805" width="7.42578125" style="1" customWidth="1"/>
    <col min="12806" max="12806" width="8" style="1" customWidth="1"/>
    <col min="12807" max="12807" width="9.140625" style="1" customWidth="1"/>
    <col min="12808" max="12808" width="8" style="1" customWidth="1"/>
    <col min="12809" max="12812" width="8.140625" style="1" customWidth="1"/>
    <col min="12813" max="12813" width="7.85546875" style="1" customWidth="1"/>
    <col min="12814" max="12814" width="8.5703125" style="1" customWidth="1"/>
    <col min="12815" max="12820" width="8.140625" style="1" customWidth="1"/>
    <col min="12821" max="12821" width="8.28515625" style="1" customWidth="1"/>
    <col min="12822" max="12822" width="9" style="1" customWidth="1"/>
    <col min="12823" max="12823" width="9.140625" style="1" customWidth="1"/>
    <col min="12824" max="12824" width="9.5703125" style="1" customWidth="1"/>
    <col min="12825" max="12825" width="9.42578125" style="1" customWidth="1"/>
    <col min="12826" max="12826" width="9.5703125" style="1" customWidth="1"/>
    <col min="12827" max="13057" width="9.140625" style="1"/>
    <col min="13058" max="13058" width="5.28515625" style="1" customWidth="1"/>
    <col min="13059" max="13059" width="17.7109375" style="1" customWidth="1"/>
    <col min="13060" max="13060" width="8.28515625" style="1" customWidth="1"/>
    <col min="13061" max="13061" width="7.42578125" style="1" customWidth="1"/>
    <col min="13062" max="13062" width="8" style="1" customWidth="1"/>
    <col min="13063" max="13063" width="9.140625" style="1" customWidth="1"/>
    <col min="13064" max="13064" width="8" style="1" customWidth="1"/>
    <col min="13065" max="13068" width="8.140625" style="1" customWidth="1"/>
    <col min="13069" max="13069" width="7.85546875" style="1" customWidth="1"/>
    <col min="13070" max="13070" width="8.5703125" style="1" customWidth="1"/>
    <col min="13071" max="13076" width="8.140625" style="1" customWidth="1"/>
    <col min="13077" max="13077" width="8.28515625" style="1" customWidth="1"/>
    <col min="13078" max="13078" width="9" style="1" customWidth="1"/>
    <col min="13079" max="13079" width="9.140625" style="1" customWidth="1"/>
    <col min="13080" max="13080" width="9.5703125" style="1" customWidth="1"/>
    <col min="13081" max="13081" width="9.42578125" style="1" customWidth="1"/>
    <col min="13082" max="13082" width="9.5703125" style="1" customWidth="1"/>
    <col min="13083" max="13313" width="9.140625" style="1"/>
    <col min="13314" max="13314" width="5.28515625" style="1" customWidth="1"/>
    <col min="13315" max="13315" width="17.7109375" style="1" customWidth="1"/>
    <col min="13316" max="13316" width="8.28515625" style="1" customWidth="1"/>
    <col min="13317" max="13317" width="7.42578125" style="1" customWidth="1"/>
    <col min="13318" max="13318" width="8" style="1" customWidth="1"/>
    <col min="13319" max="13319" width="9.140625" style="1" customWidth="1"/>
    <col min="13320" max="13320" width="8" style="1" customWidth="1"/>
    <col min="13321" max="13324" width="8.140625" style="1" customWidth="1"/>
    <col min="13325" max="13325" width="7.85546875" style="1" customWidth="1"/>
    <col min="13326" max="13326" width="8.5703125" style="1" customWidth="1"/>
    <col min="13327" max="13332" width="8.140625" style="1" customWidth="1"/>
    <col min="13333" max="13333" width="8.28515625" style="1" customWidth="1"/>
    <col min="13334" max="13334" width="9" style="1" customWidth="1"/>
    <col min="13335" max="13335" width="9.140625" style="1" customWidth="1"/>
    <col min="13336" max="13336" width="9.5703125" style="1" customWidth="1"/>
    <col min="13337" max="13337" width="9.42578125" style="1" customWidth="1"/>
    <col min="13338" max="13338" width="9.5703125" style="1" customWidth="1"/>
    <col min="13339" max="13569" width="9.140625" style="1"/>
    <col min="13570" max="13570" width="5.28515625" style="1" customWidth="1"/>
    <col min="13571" max="13571" width="17.7109375" style="1" customWidth="1"/>
    <col min="13572" max="13572" width="8.28515625" style="1" customWidth="1"/>
    <col min="13573" max="13573" width="7.42578125" style="1" customWidth="1"/>
    <col min="13574" max="13574" width="8" style="1" customWidth="1"/>
    <col min="13575" max="13575" width="9.140625" style="1" customWidth="1"/>
    <col min="13576" max="13576" width="8" style="1" customWidth="1"/>
    <col min="13577" max="13580" width="8.140625" style="1" customWidth="1"/>
    <col min="13581" max="13581" width="7.85546875" style="1" customWidth="1"/>
    <col min="13582" max="13582" width="8.5703125" style="1" customWidth="1"/>
    <col min="13583" max="13588" width="8.140625" style="1" customWidth="1"/>
    <col min="13589" max="13589" width="8.28515625" style="1" customWidth="1"/>
    <col min="13590" max="13590" width="9" style="1" customWidth="1"/>
    <col min="13591" max="13591" width="9.140625" style="1" customWidth="1"/>
    <col min="13592" max="13592" width="9.5703125" style="1" customWidth="1"/>
    <col min="13593" max="13593" width="9.42578125" style="1" customWidth="1"/>
    <col min="13594" max="13594" width="9.5703125" style="1" customWidth="1"/>
    <col min="13595" max="13825" width="9.140625" style="1"/>
    <col min="13826" max="13826" width="5.28515625" style="1" customWidth="1"/>
    <col min="13827" max="13827" width="17.7109375" style="1" customWidth="1"/>
    <col min="13828" max="13828" width="8.28515625" style="1" customWidth="1"/>
    <col min="13829" max="13829" width="7.42578125" style="1" customWidth="1"/>
    <col min="13830" max="13830" width="8" style="1" customWidth="1"/>
    <col min="13831" max="13831" width="9.140625" style="1" customWidth="1"/>
    <col min="13832" max="13832" width="8" style="1" customWidth="1"/>
    <col min="13833" max="13836" width="8.140625" style="1" customWidth="1"/>
    <col min="13837" max="13837" width="7.85546875" style="1" customWidth="1"/>
    <col min="13838" max="13838" width="8.5703125" style="1" customWidth="1"/>
    <col min="13839" max="13844" width="8.140625" style="1" customWidth="1"/>
    <col min="13845" max="13845" width="8.28515625" style="1" customWidth="1"/>
    <col min="13846" max="13846" width="9" style="1" customWidth="1"/>
    <col min="13847" max="13847" width="9.140625" style="1" customWidth="1"/>
    <col min="13848" max="13848" width="9.5703125" style="1" customWidth="1"/>
    <col min="13849" max="13849" width="9.42578125" style="1" customWidth="1"/>
    <col min="13850" max="13850" width="9.5703125" style="1" customWidth="1"/>
    <col min="13851" max="14081" width="9.140625" style="1"/>
    <col min="14082" max="14082" width="5.28515625" style="1" customWidth="1"/>
    <col min="14083" max="14083" width="17.7109375" style="1" customWidth="1"/>
    <col min="14084" max="14084" width="8.28515625" style="1" customWidth="1"/>
    <col min="14085" max="14085" width="7.42578125" style="1" customWidth="1"/>
    <col min="14086" max="14086" width="8" style="1" customWidth="1"/>
    <col min="14087" max="14087" width="9.140625" style="1" customWidth="1"/>
    <col min="14088" max="14088" width="8" style="1" customWidth="1"/>
    <col min="14089" max="14092" width="8.140625" style="1" customWidth="1"/>
    <col min="14093" max="14093" width="7.85546875" style="1" customWidth="1"/>
    <col min="14094" max="14094" width="8.5703125" style="1" customWidth="1"/>
    <col min="14095" max="14100" width="8.140625" style="1" customWidth="1"/>
    <col min="14101" max="14101" width="8.28515625" style="1" customWidth="1"/>
    <col min="14102" max="14102" width="9" style="1" customWidth="1"/>
    <col min="14103" max="14103" width="9.140625" style="1" customWidth="1"/>
    <col min="14104" max="14104" width="9.5703125" style="1" customWidth="1"/>
    <col min="14105" max="14105" width="9.42578125" style="1" customWidth="1"/>
    <col min="14106" max="14106" width="9.5703125" style="1" customWidth="1"/>
    <col min="14107" max="14337" width="9.140625" style="1"/>
    <col min="14338" max="14338" width="5.28515625" style="1" customWidth="1"/>
    <col min="14339" max="14339" width="17.7109375" style="1" customWidth="1"/>
    <col min="14340" max="14340" width="8.28515625" style="1" customWidth="1"/>
    <col min="14341" max="14341" width="7.42578125" style="1" customWidth="1"/>
    <col min="14342" max="14342" width="8" style="1" customWidth="1"/>
    <col min="14343" max="14343" width="9.140625" style="1" customWidth="1"/>
    <col min="14344" max="14344" width="8" style="1" customWidth="1"/>
    <col min="14345" max="14348" width="8.140625" style="1" customWidth="1"/>
    <col min="14349" max="14349" width="7.85546875" style="1" customWidth="1"/>
    <col min="14350" max="14350" width="8.5703125" style="1" customWidth="1"/>
    <col min="14351" max="14356" width="8.140625" style="1" customWidth="1"/>
    <col min="14357" max="14357" width="8.28515625" style="1" customWidth="1"/>
    <col min="14358" max="14358" width="9" style="1" customWidth="1"/>
    <col min="14359" max="14359" width="9.140625" style="1" customWidth="1"/>
    <col min="14360" max="14360" width="9.5703125" style="1" customWidth="1"/>
    <col min="14361" max="14361" width="9.42578125" style="1" customWidth="1"/>
    <col min="14362" max="14362" width="9.5703125" style="1" customWidth="1"/>
    <col min="14363" max="14593" width="9.140625" style="1"/>
    <col min="14594" max="14594" width="5.28515625" style="1" customWidth="1"/>
    <col min="14595" max="14595" width="17.7109375" style="1" customWidth="1"/>
    <col min="14596" max="14596" width="8.28515625" style="1" customWidth="1"/>
    <col min="14597" max="14597" width="7.42578125" style="1" customWidth="1"/>
    <col min="14598" max="14598" width="8" style="1" customWidth="1"/>
    <col min="14599" max="14599" width="9.140625" style="1" customWidth="1"/>
    <col min="14600" max="14600" width="8" style="1" customWidth="1"/>
    <col min="14601" max="14604" width="8.140625" style="1" customWidth="1"/>
    <col min="14605" max="14605" width="7.85546875" style="1" customWidth="1"/>
    <col min="14606" max="14606" width="8.5703125" style="1" customWidth="1"/>
    <col min="14607" max="14612" width="8.140625" style="1" customWidth="1"/>
    <col min="14613" max="14613" width="8.28515625" style="1" customWidth="1"/>
    <col min="14614" max="14614" width="9" style="1" customWidth="1"/>
    <col min="14615" max="14615" width="9.140625" style="1" customWidth="1"/>
    <col min="14616" max="14616" width="9.5703125" style="1" customWidth="1"/>
    <col min="14617" max="14617" width="9.42578125" style="1" customWidth="1"/>
    <col min="14618" max="14618" width="9.5703125" style="1" customWidth="1"/>
    <col min="14619" max="14849" width="9.140625" style="1"/>
    <col min="14850" max="14850" width="5.28515625" style="1" customWidth="1"/>
    <col min="14851" max="14851" width="17.7109375" style="1" customWidth="1"/>
    <col min="14852" max="14852" width="8.28515625" style="1" customWidth="1"/>
    <col min="14853" max="14853" width="7.42578125" style="1" customWidth="1"/>
    <col min="14854" max="14854" width="8" style="1" customWidth="1"/>
    <col min="14855" max="14855" width="9.140625" style="1" customWidth="1"/>
    <col min="14856" max="14856" width="8" style="1" customWidth="1"/>
    <col min="14857" max="14860" width="8.140625" style="1" customWidth="1"/>
    <col min="14861" max="14861" width="7.85546875" style="1" customWidth="1"/>
    <col min="14862" max="14862" width="8.5703125" style="1" customWidth="1"/>
    <col min="14863" max="14868" width="8.140625" style="1" customWidth="1"/>
    <col min="14869" max="14869" width="8.28515625" style="1" customWidth="1"/>
    <col min="14870" max="14870" width="9" style="1" customWidth="1"/>
    <col min="14871" max="14871" width="9.140625" style="1" customWidth="1"/>
    <col min="14872" max="14872" width="9.5703125" style="1" customWidth="1"/>
    <col min="14873" max="14873" width="9.42578125" style="1" customWidth="1"/>
    <col min="14874" max="14874" width="9.5703125" style="1" customWidth="1"/>
    <col min="14875" max="15105" width="9.140625" style="1"/>
    <col min="15106" max="15106" width="5.28515625" style="1" customWidth="1"/>
    <col min="15107" max="15107" width="17.7109375" style="1" customWidth="1"/>
    <col min="15108" max="15108" width="8.28515625" style="1" customWidth="1"/>
    <col min="15109" max="15109" width="7.42578125" style="1" customWidth="1"/>
    <col min="15110" max="15110" width="8" style="1" customWidth="1"/>
    <col min="15111" max="15111" width="9.140625" style="1" customWidth="1"/>
    <col min="15112" max="15112" width="8" style="1" customWidth="1"/>
    <col min="15113" max="15116" width="8.140625" style="1" customWidth="1"/>
    <col min="15117" max="15117" width="7.85546875" style="1" customWidth="1"/>
    <col min="15118" max="15118" width="8.5703125" style="1" customWidth="1"/>
    <col min="15119" max="15124" width="8.140625" style="1" customWidth="1"/>
    <col min="15125" max="15125" width="8.28515625" style="1" customWidth="1"/>
    <col min="15126" max="15126" width="9" style="1" customWidth="1"/>
    <col min="15127" max="15127" width="9.140625" style="1" customWidth="1"/>
    <col min="15128" max="15128" width="9.5703125" style="1" customWidth="1"/>
    <col min="15129" max="15129" width="9.42578125" style="1" customWidth="1"/>
    <col min="15130" max="15130" width="9.5703125" style="1" customWidth="1"/>
    <col min="15131" max="15361" width="9.140625" style="1"/>
    <col min="15362" max="15362" width="5.28515625" style="1" customWidth="1"/>
    <col min="15363" max="15363" width="17.7109375" style="1" customWidth="1"/>
    <col min="15364" max="15364" width="8.28515625" style="1" customWidth="1"/>
    <col min="15365" max="15365" width="7.42578125" style="1" customWidth="1"/>
    <col min="15366" max="15366" width="8" style="1" customWidth="1"/>
    <col min="15367" max="15367" width="9.140625" style="1" customWidth="1"/>
    <col min="15368" max="15368" width="8" style="1" customWidth="1"/>
    <col min="15369" max="15372" width="8.140625" style="1" customWidth="1"/>
    <col min="15373" max="15373" width="7.85546875" style="1" customWidth="1"/>
    <col min="15374" max="15374" width="8.5703125" style="1" customWidth="1"/>
    <col min="15375" max="15380" width="8.140625" style="1" customWidth="1"/>
    <col min="15381" max="15381" width="8.28515625" style="1" customWidth="1"/>
    <col min="15382" max="15382" width="9" style="1" customWidth="1"/>
    <col min="15383" max="15383" width="9.140625" style="1" customWidth="1"/>
    <col min="15384" max="15384" width="9.5703125" style="1" customWidth="1"/>
    <col min="15385" max="15385" width="9.42578125" style="1" customWidth="1"/>
    <col min="15386" max="15386" width="9.5703125" style="1" customWidth="1"/>
    <col min="15387" max="15617" width="9.140625" style="1"/>
    <col min="15618" max="15618" width="5.28515625" style="1" customWidth="1"/>
    <col min="15619" max="15619" width="17.7109375" style="1" customWidth="1"/>
    <col min="15620" max="15620" width="8.28515625" style="1" customWidth="1"/>
    <col min="15621" max="15621" width="7.42578125" style="1" customWidth="1"/>
    <col min="15622" max="15622" width="8" style="1" customWidth="1"/>
    <col min="15623" max="15623" width="9.140625" style="1" customWidth="1"/>
    <col min="15624" max="15624" width="8" style="1" customWidth="1"/>
    <col min="15625" max="15628" width="8.140625" style="1" customWidth="1"/>
    <col min="15629" max="15629" width="7.85546875" style="1" customWidth="1"/>
    <col min="15630" max="15630" width="8.5703125" style="1" customWidth="1"/>
    <col min="15631" max="15636" width="8.140625" style="1" customWidth="1"/>
    <col min="15637" max="15637" width="8.28515625" style="1" customWidth="1"/>
    <col min="15638" max="15638" width="9" style="1" customWidth="1"/>
    <col min="15639" max="15639" width="9.140625" style="1" customWidth="1"/>
    <col min="15640" max="15640" width="9.5703125" style="1" customWidth="1"/>
    <col min="15641" max="15641" width="9.42578125" style="1" customWidth="1"/>
    <col min="15642" max="15642" width="9.5703125" style="1" customWidth="1"/>
    <col min="15643" max="15873" width="9.140625" style="1"/>
    <col min="15874" max="15874" width="5.28515625" style="1" customWidth="1"/>
    <col min="15875" max="15875" width="17.7109375" style="1" customWidth="1"/>
    <col min="15876" max="15876" width="8.28515625" style="1" customWidth="1"/>
    <col min="15877" max="15877" width="7.42578125" style="1" customWidth="1"/>
    <col min="15878" max="15878" width="8" style="1" customWidth="1"/>
    <col min="15879" max="15879" width="9.140625" style="1" customWidth="1"/>
    <col min="15880" max="15880" width="8" style="1" customWidth="1"/>
    <col min="15881" max="15884" width="8.140625" style="1" customWidth="1"/>
    <col min="15885" max="15885" width="7.85546875" style="1" customWidth="1"/>
    <col min="15886" max="15886" width="8.5703125" style="1" customWidth="1"/>
    <col min="15887" max="15892" width="8.140625" style="1" customWidth="1"/>
    <col min="15893" max="15893" width="8.28515625" style="1" customWidth="1"/>
    <col min="15894" max="15894" width="9" style="1" customWidth="1"/>
    <col min="15895" max="15895" width="9.140625" style="1" customWidth="1"/>
    <col min="15896" max="15896" width="9.5703125" style="1" customWidth="1"/>
    <col min="15897" max="15897" width="9.42578125" style="1" customWidth="1"/>
    <col min="15898" max="15898" width="9.5703125" style="1" customWidth="1"/>
    <col min="15899" max="16129" width="9.140625" style="1"/>
    <col min="16130" max="16130" width="5.28515625" style="1" customWidth="1"/>
    <col min="16131" max="16131" width="17.7109375" style="1" customWidth="1"/>
    <col min="16132" max="16132" width="8.28515625" style="1" customWidth="1"/>
    <col min="16133" max="16133" width="7.42578125" style="1" customWidth="1"/>
    <col min="16134" max="16134" width="8" style="1" customWidth="1"/>
    <col min="16135" max="16135" width="9.140625" style="1" customWidth="1"/>
    <col min="16136" max="16136" width="8" style="1" customWidth="1"/>
    <col min="16137" max="16140" width="8.140625" style="1" customWidth="1"/>
    <col min="16141" max="16141" width="7.85546875" style="1" customWidth="1"/>
    <col min="16142" max="16142" width="8.5703125" style="1" customWidth="1"/>
    <col min="16143" max="16148" width="8.140625" style="1" customWidth="1"/>
    <col min="16149" max="16149" width="8.28515625" style="1" customWidth="1"/>
    <col min="16150" max="16150" width="9" style="1" customWidth="1"/>
    <col min="16151" max="16151" width="9.140625" style="1" customWidth="1"/>
    <col min="16152" max="16152" width="9.5703125" style="1" customWidth="1"/>
    <col min="16153" max="16153" width="9.42578125" style="1" customWidth="1"/>
    <col min="16154" max="16154" width="9.5703125" style="1" customWidth="1"/>
    <col min="16155" max="16384" width="9.140625" style="1"/>
  </cols>
  <sheetData>
    <row r="1" spans="1:31" s="45" customFormat="1" ht="18.7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31" s="45" customFormat="1" ht="18.75">
      <c r="A2" s="254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</row>
    <row r="3" spans="1:31" s="45" customFormat="1" ht="19.5" customHeight="1">
      <c r="A3" s="255" t="s">
        <v>61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</row>
    <row r="4" spans="1:31" s="45" customFormat="1" ht="22.5" customHeight="1" thickBot="1">
      <c r="A4" s="238" t="s">
        <v>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31" s="54" customFormat="1" ht="24.75" customHeight="1">
      <c r="A5" s="223" t="s">
        <v>10</v>
      </c>
      <c r="B5" s="239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  <c r="AA5" s="53"/>
      <c r="AB5" s="53"/>
      <c r="AC5" s="53"/>
      <c r="AD5" s="53"/>
      <c r="AE5" s="53"/>
    </row>
    <row r="6" spans="1:31" s="2" customFormat="1" ht="31.5" customHeight="1">
      <c r="A6" s="224"/>
      <c r="B6" s="240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  <c r="AA6" s="46"/>
      <c r="AB6" s="46"/>
      <c r="AC6" s="46"/>
      <c r="AD6" s="46"/>
      <c r="AE6" s="46"/>
    </row>
    <row r="7" spans="1:31" ht="39" customHeight="1">
      <c r="A7" s="55">
        <v>1</v>
      </c>
      <c r="B7" s="57" t="s">
        <v>17</v>
      </c>
      <c r="C7" s="52">
        <f>HLOOKUP(C6,[1]RCH!C4:W39,36,0)</f>
        <v>95.126100000000008</v>
      </c>
      <c r="D7" s="52">
        <f>HLOOKUP(D6,[1]RCH!D4:X39,36,0)</f>
        <v>59.83</v>
      </c>
      <c r="E7" s="52">
        <f>HLOOKUP(E6,[1]RCH!E4:X39,36,0)</f>
        <v>3.97</v>
      </c>
      <c r="F7" s="52">
        <f>HLOOKUP(F6,[1]RCH!F4:X39,36,0)</f>
        <v>119.6</v>
      </c>
      <c r="G7" s="52">
        <f>HLOOKUP(G6,[1]RCH!G4:X39,36,0)</f>
        <v>65.816999999999993</v>
      </c>
      <c r="H7" s="52">
        <f>HLOOKUP(H6,[1]RCH!H4:Y39,36,0)</f>
        <v>28.39</v>
      </c>
      <c r="I7" s="52">
        <f>HLOOKUP(I6,[1]RCH!I4:Z39,36,0)</f>
        <v>117.88</v>
      </c>
      <c r="J7" s="52">
        <f>HLOOKUP(J6,[1]RCH!J4:AA39,36,0)</f>
        <v>71.099999999999994</v>
      </c>
      <c r="K7" s="52">
        <f>HLOOKUP(K6,[1]RCH!K4:AB39,36,0)</f>
        <v>73.14</v>
      </c>
      <c r="L7" s="52">
        <f>HLOOKUP(L6,[1]RCH!L4:AC39,36,0)</f>
        <v>187.02</v>
      </c>
      <c r="M7" s="52">
        <f>HLOOKUP(M6,[1]RCH!M4:AD39,36,0)</f>
        <v>157.01999999999998</v>
      </c>
      <c r="N7" s="52">
        <f>HLOOKUP(N6,[1]RCH!N4:AE39,36,0)</f>
        <v>122.78</v>
      </c>
      <c r="O7" s="52">
        <f>HLOOKUP(O6,[1]RCH!O4:AF39,36,0)</f>
        <v>198.32</v>
      </c>
      <c r="P7" s="52">
        <f>HLOOKUP(P6,[1]RCH!P4:AG39,36,0)</f>
        <v>197.94</v>
      </c>
      <c r="Q7" s="52">
        <f>HLOOKUP(Q6,[1]RCH!Q4:AH39,36,0)</f>
        <v>146.63</v>
      </c>
      <c r="R7" s="52">
        <f>HLOOKUP(R6,[1]RCH!R4:AI39,36,0)</f>
        <v>225.16999999999996</v>
      </c>
      <c r="S7" s="52">
        <f>HLOOKUP(S6,[1]RCH!S4:AJ39,36,0)</f>
        <v>133.58000000000001</v>
      </c>
      <c r="T7" s="52">
        <f>HLOOKUP(T6,[1]RCH!T4:AK39,36,0)</f>
        <v>125.02</v>
      </c>
      <c r="U7" s="52">
        <f>HLOOKUP(U6,[1]RCH!U4:AL39,36,0)</f>
        <v>247.97</v>
      </c>
      <c r="V7" s="52">
        <f>HLOOKUP(V6,[1]RCH!V4:AM39,36,0)</f>
        <v>200.31</v>
      </c>
      <c r="W7" s="52">
        <f>HLOOKUP(W6,[1]RCH!W4:AN39,36,0)</f>
        <v>164.02830000000003</v>
      </c>
      <c r="X7" s="41">
        <f t="shared" ref="X7:Z8" si="0">SUM(C7+F7+I7+L7+O7+R7+U7)</f>
        <v>1191.0860999999998</v>
      </c>
      <c r="Y7" s="41">
        <f t="shared" si="0"/>
        <v>885.59699999999998</v>
      </c>
      <c r="Z7" s="66">
        <f t="shared" si="0"/>
        <v>663.95830000000001</v>
      </c>
      <c r="AA7" s="47"/>
      <c r="AB7" s="45"/>
      <c r="AC7" s="45"/>
      <c r="AD7" s="45"/>
      <c r="AE7" s="45"/>
    </row>
    <row r="8" spans="1:31" ht="39" customHeight="1" thickBot="1">
      <c r="A8" s="55">
        <v>2</v>
      </c>
      <c r="B8" s="57" t="s">
        <v>18</v>
      </c>
      <c r="C8" s="52">
        <f>HLOOKUP(C6,[1]Additionalities!C4:W39,36,0)</f>
        <v>0</v>
      </c>
      <c r="D8" s="52">
        <f>HLOOKUP(D6,[1]Additionalities!D4:X39,36,0)</f>
        <v>36.1</v>
      </c>
      <c r="E8" s="52">
        <f>HLOOKUP(E6,[1]Additionalities!E4:Y39,36,0)</f>
        <v>4.17</v>
      </c>
      <c r="F8" s="52">
        <f>HLOOKUP(F6,[1]Additionalities!F4:Z39,36,0)</f>
        <v>109.03</v>
      </c>
      <c r="G8" s="52">
        <f>HLOOKUP(G6,[1]Additionalities!G4:AA39,36,0)</f>
        <v>115.70869999999999</v>
      </c>
      <c r="H8" s="52">
        <f>HLOOKUP(H6,[1]Additionalities!H4:AB39,36,0)</f>
        <v>18.36</v>
      </c>
      <c r="I8" s="52">
        <f>HLOOKUP(I6,[1]Additionalities!I4:AC39,36,0)</f>
        <v>190.6</v>
      </c>
      <c r="J8" s="52">
        <f>HLOOKUP(J6,[1]Additionalities!J4:AD39,36,0)</f>
        <v>233.71</v>
      </c>
      <c r="K8" s="52">
        <f>HLOOKUP(K6,[1]Additionalities!K4:AE39,36,0)</f>
        <v>44.92</v>
      </c>
      <c r="L8" s="52">
        <f>HLOOKUP(L6,[1]Additionalities!L4:AF39,36,0)</f>
        <v>160.77000000000001</v>
      </c>
      <c r="M8" s="52">
        <f>HLOOKUP(M6,[1]Additionalities!M4:AG39,36,0)</f>
        <v>160.77000000000001</v>
      </c>
      <c r="N8" s="52">
        <f>HLOOKUP(N6,[1]Additionalities!N4:AH39,36,0)</f>
        <v>180.13</v>
      </c>
      <c r="O8" s="52">
        <f>HLOOKUP(O6,[1]Additionalities!O4:AI39,36,0)</f>
        <v>212.14</v>
      </c>
      <c r="P8" s="52">
        <f>HLOOKUP(P6,[1]Additionalities!P4:AJ39,36,0)</f>
        <v>212.14</v>
      </c>
      <c r="Q8" s="52">
        <f>HLOOKUP(Q6,[1]Additionalities!Q4:AK39,36,0)</f>
        <v>168.88</v>
      </c>
      <c r="R8" s="52">
        <f>HLOOKUP(R6,[1]Additionalities!R4:AL39,36,0)</f>
        <v>249.72</v>
      </c>
      <c r="S8" s="52">
        <f>HLOOKUP(S6,[1]Additionalities!S4:AM39,36,0)</f>
        <v>187.29000000000002</v>
      </c>
      <c r="T8" s="52">
        <f>HLOOKUP(T6,[1]Additionalities!T4:AN39,36,0)</f>
        <v>292.56</v>
      </c>
      <c r="U8" s="52">
        <f>HLOOKUP(U6,[1]Additionalities!U4:AO39,36,0)</f>
        <v>305.29000000000002</v>
      </c>
      <c r="V8" s="52">
        <f>HLOOKUP(V6,[1]Additionalities!V4:AP39,36,0)</f>
        <v>305.29000000000002</v>
      </c>
      <c r="W8" s="52">
        <f>HLOOKUP(W6,[1]Additionalities!W4:AQ39,36,0)</f>
        <v>150.23660000000001</v>
      </c>
      <c r="X8" s="41">
        <f t="shared" si="0"/>
        <v>1227.55</v>
      </c>
      <c r="Y8" s="41">
        <f t="shared" si="0"/>
        <v>1251.0086999999999</v>
      </c>
      <c r="Z8" s="66">
        <f t="shared" si="0"/>
        <v>859.25659999999993</v>
      </c>
      <c r="AA8" s="48"/>
      <c r="AB8" s="48"/>
      <c r="AC8" s="48"/>
      <c r="AD8" s="45"/>
      <c r="AE8" s="45"/>
    </row>
    <row r="9" spans="1:31" s="139" customFormat="1" ht="25.5" customHeight="1">
      <c r="A9" s="253" t="s">
        <v>29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AA9" s="138"/>
      <c r="AB9" s="138"/>
      <c r="AC9" s="138"/>
    </row>
    <row r="10" spans="1:31" s="139" customFormat="1" ht="25.5" customHeight="1">
      <c r="A10" s="140" t="s">
        <v>59</v>
      </c>
      <c r="B10" s="155" t="e">
        <f>UTT!B10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  <c r="AA10" s="140"/>
      <c r="AB10" s="140"/>
      <c r="AC10" s="147"/>
    </row>
    <row r="11" spans="1:31" s="139" customFormat="1" ht="25.5" customHeight="1">
      <c r="A11" s="151"/>
      <c r="B11" s="155" t="e">
        <f>UTT!B11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AA11" s="140"/>
      <c r="AB11" s="140"/>
      <c r="AC11" s="147"/>
    </row>
    <row r="12" spans="1:31" ht="18.75" customHeight="1">
      <c r="A12" s="140" t="s">
        <v>60</v>
      </c>
      <c r="B12" s="155" t="e">
        <f>UTT!B12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AA12" s="150"/>
      <c r="AB12" s="150"/>
      <c r="AC12" s="15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O16" activePane="bottomRight" state="frozen"/>
      <selection pane="bottomRight" activeCell="AD16" sqref="AD16"/>
      <pageMargins left="0.11811023622047245" right="0.11811023622047245" top="0.55118110236220474" bottom="0.35433070866141736" header="0.31496062992125984" footer="0.31496062992125984"/>
      <pageSetup paperSize="9" scale="59" orientation="landscape" r:id="rId1"/>
    </customSheetView>
  </customSheetViews>
  <mergeCells count="15">
    <mergeCell ref="A9:L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rintOptions horizontalCentered="1"/>
  <pageMargins left="0.51181102362204722" right="0.11811023622047245" top="0.27559055118110237" bottom="0.19685039370078741" header="0.19685039370078741" footer="0.15748031496062992"/>
  <pageSetup paperSize="9" scale="54" orientation="landscape"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5"/>
  <cols>
    <col min="1" max="1" width="9.140625" style="43"/>
    <col min="2" max="2" width="11.85546875" style="49" customWidth="1"/>
    <col min="3" max="3" width="10.5703125" style="43" customWidth="1"/>
    <col min="4" max="4" width="8.42578125" style="43" customWidth="1"/>
    <col min="5" max="5" width="8.7109375" style="43" customWidth="1"/>
    <col min="6" max="6" width="10.28515625" style="43" customWidth="1"/>
    <col min="7" max="7" width="8" style="43" bestFit="1" customWidth="1"/>
    <col min="8" max="8" width="8.42578125" style="43" customWidth="1"/>
    <col min="9" max="9" width="10.42578125" style="43" customWidth="1"/>
    <col min="10" max="10" width="8" style="43" bestFit="1" customWidth="1"/>
    <col min="11" max="11" width="7.28515625" style="43" bestFit="1" customWidth="1"/>
    <col min="12" max="12" width="10.42578125" style="43" customWidth="1"/>
    <col min="13" max="13" width="7.5703125" style="43" bestFit="1" customWidth="1"/>
    <col min="14" max="14" width="8.28515625" style="43" customWidth="1"/>
    <col min="15" max="15" width="10.140625" style="43" customWidth="1"/>
    <col min="16" max="16" width="8.5703125" style="43" customWidth="1"/>
    <col min="17" max="17" width="7.28515625" style="43" bestFit="1" customWidth="1"/>
    <col min="18" max="18" width="10" style="43" customWidth="1"/>
    <col min="19" max="19" width="7.5703125" style="43" bestFit="1" customWidth="1"/>
    <col min="20" max="20" width="8.140625" style="43" customWidth="1"/>
    <col min="21" max="21" width="10.5703125" style="43" customWidth="1"/>
    <col min="22" max="22" width="7.5703125" style="43" bestFit="1" customWidth="1"/>
    <col min="23" max="23" width="8" style="43" customWidth="1"/>
    <col min="24" max="24" width="10.140625" style="43" customWidth="1"/>
    <col min="25" max="25" width="9.140625" style="43"/>
    <col min="26" max="26" width="8.7109375" style="43" customWidth="1"/>
    <col min="27" max="16384" width="9.140625" style="43"/>
  </cols>
  <sheetData>
    <row r="1" spans="1:26" s="9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9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95" customFormat="1" ht="21">
      <c r="A3" s="174" t="s">
        <v>33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s="40" customFormat="1" ht="21" customHeight="1" thickBot="1">
      <c r="A4" s="191" t="s">
        <v>27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</row>
    <row r="5" spans="1:26" ht="26.25" customHeight="1">
      <c r="A5" s="183" t="s">
        <v>10</v>
      </c>
      <c r="B5" s="192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ht="33.75" customHeight="1">
      <c r="A6" s="184"/>
      <c r="B6" s="193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ht="41.25" customHeight="1">
      <c r="A7" s="64">
        <v>1</v>
      </c>
      <c r="B7" s="7" t="s">
        <v>17</v>
      </c>
      <c r="C7" s="52">
        <f>HLOOKUP(C6,[1]RCH!C4:W8,5,0)</f>
        <v>107.4567</v>
      </c>
      <c r="D7" s="52">
        <f>HLOOKUP(D6,[1]RCH!D4:X8,5,0)</f>
        <v>64.915000000000006</v>
      </c>
      <c r="E7" s="52">
        <f>HLOOKUP(E6,[1]RCH!E4:X8,5,0)</f>
        <v>2.48</v>
      </c>
      <c r="F7" s="52">
        <f>HLOOKUP(F6,[1]RCH!F4:X8,5,0)</f>
        <v>113.26</v>
      </c>
      <c r="G7" s="52">
        <f>HLOOKUP(G6,[1]RCH!G4:X8,5,0)</f>
        <v>55.76</v>
      </c>
      <c r="H7" s="52">
        <f>HLOOKUP(H6,[1]RCH!H4:Y8,5,0)</f>
        <v>66.11</v>
      </c>
      <c r="I7" s="52">
        <f>HLOOKUP(I6,[1]RCH!I4:Z8,5,0)</f>
        <v>159.09</v>
      </c>
      <c r="J7" s="52">
        <f>HLOOKUP(J6,[1]RCH!J4:AA8,5,0)</f>
        <v>166.95</v>
      </c>
      <c r="K7" s="52">
        <f>HLOOKUP(K6,[1]RCH!K4:AB8,5,0)</f>
        <v>91.08</v>
      </c>
      <c r="L7" s="52">
        <f>HLOOKUP(L6,[1]RCH!L4:AC8,5,0)</f>
        <v>230.33</v>
      </c>
      <c r="M7" s="52">
        <f>HLOOKUP(M6,[1]RCH!M4:AD8,5,0)</f>
        <v>230.32999999999998</v>
      </c>
      <c r="N7" s="52">
        <f>HLOOKUP(N6,[1]RCH!N4:AE8,5,0)</f>
        <v>182.08</v>
      </c>
      <c r="O7" s="52">
        <f>HLOOKUP(O6,[1]RCH!O4:AF8,5,0)</f>
        <v>314.78000000000003</v>
      </c>
      <c r="P7" s="52">
        <f>HLOOKUP(P6,[1]RCH!P4:AG8,5,0)</f>
        <v>314.64999999999998</v>
      </c>
      <c r="Q7" s="52">
        <f>HLOOKUP(Q6,[1]RCH!Q4:AH8,5,0)</f>
        <v>154.62</v>
      </c>
      <c r="R7" s="52">
        <f>HLOOKUP(R6,[1]RCH!R4:AI8,5,0)</f>
        <v>295.64</v>
      </c>
      <c r="S7" s="52">
        <f>HLOOKUP(S6,[1]RCH!S4:AJ8,5,0)</f>
        <v>148</v>
      </c>
      <c r="T7" s="52">
        <f>HLOOKUP(T6,[1]RCH!T4:AK8,5,0)</f>
        <v>223.39</v>
      </c>
      <c r="U7" s="52">
        <f>HLOOKUP(U6,[1]RCH!U4:AL8,5,0)</f>
        <v>316.76</v>
      </c>
      <c r="V7" s="52">
        <f>HLOOKUP(V6,[1]RCH!V4:AM8,5,0)</f>
        <v>186.32</v>
      </c>
      <c r="W7" s="52">
        <f>HLOOKUP(W6,[1]RCH!W4:AN8,5,0)</f>
        <v>202.0745</v>
      </c>
      <c r="X7" s="52">
        <f>SUM(C7+F7+I7+L7+O7+R7+U7)</f>
        <v>1537.3167000000001</v>
      </c>
      <c r="Y7" s="52">
        <f>SUM(D7+G7+J7+M7+P7+S7+V7)</f>
        <v>1166.925</v>
      </c>
      <c r="Z7" s="65">
        <f>SUM(E7+H7+K7+N7+Q7+T7+W7)</f>
        <v>921.83449999999993</v>
      </c>
    </row>
    <row r="8" spans="1:26" ht="41.25" customHeight="1" thickBot="1">
      <c r="A8" s="64">
        <v>2</v>
      </c>
      <c r="B8" s="7" t="s">
        <v>18</v>
      </c>
      <c r="C8" s="52">
        <f>HLOOKUP(C6,[1]Additionalities!C4:W8,5,0)</f>
        <v>0</v>
      </c>
      <c r="D8" s="52">
        <f>HLOOKUP(D6,[1]Additionalities!D4:X8,5,0)</f>
        <v>36.021900000000002</v>
      </c>
      <c r="E8" s="52">
        <f>HLOOKUP(E6,[1]Additionalities!E4:Y8,5,0)</f>
        <v>0.11</v>
      </c>
      <c r="F8" s="52">
        <f>HLOOKUP(F6,[1]Additionalities!F4:Z8,5,0)</f>
        <v>281.19</v>
      </c>
      <c r="G8" s="52">
        <f>HLOOKUP(G6,[1]Additionalities!G4:AA8,5,0)</f>
        <v>245.40700000000001</v>
      </c>
      <c r="H8" s="52">
        <f>HLOOKUP(H6,[1]Additionalities!H4:AB8,5,0)</f>
        <v>45.28</v>
      </c>
      <c r="I8" s="52">
        <f>HLOOKUP(I6,[1]Additionalities!I4:AC8,5,0)</f>
        <v>322.31</v>
      </c>
      <c r="J8" s="52">
        <f>HLOOKUP(J6,[1]Additionalities!J4:AD8,5,0)</f>
        <v>322.31</v>
      </c>
      <c r="K8" s="52">
        <f>HLOOKUP(K6,[1]Additionalities!K4:AE8,5,0)</f>
        <v>335.14</v>
      </c>
      <c r="L8" s="52">
        <f>HLOOKUP(L6,[1]Additionalities!L4:AF8,5,0)</f>
        <v>231.87</v>
      </c>
      <c r="M8" s="52">
        <f>HLOOKUP(M6,[1]Additionalities!M4:AG8,5,0)</f>
        <v>237.12</v>
      </c>
      <c r="N8" s="52">
        <f>HLOOKUP(N6,[1]Additionalities!N4:AH8,5,0)</f>
        <v>369.43</v>
      </c>
      <c r="O8" s="52">
        <f>HLOOKUP(O6,[1]Additionalities!O4:AI8,5,0)</f>
        <v>363.92</v>
      </c>
      <c r="P8" s="52">
        <f>HLOOKUP(P6,[1]Additionalities!P4:AJ8,5,0)</f>
        <v>363.92</v>
      </c>
      <c r="Q8" s="52">
        <f>HLOOKUP(Q6,[1]Additionalities!Q4:AK8,5,0)</f>
        <v>448.96</v>
      </c>
      <c r="R8" s="52">
        <f>HLOOKUP(R6,[1]Additionalities!R4:AL8,5,0)</f>
        <v>398.23</v>
      </c>
      <c r="S8" s="52">
        <f>HLOOKUP(S6,[1]Additionalities!S4:AM8,5,0)</f>
        <v>398.23</v>
      </c>
      <c r="T8" s="52">
        <f>HLOOKUP(T6,[1]Additionalities!T4:AN8,5,0)</f>
        <v>671.8</v>
      </c>
      <c r="U8" s="52">
        <f>HLOOKUP(U6,[1]Additionalities!U4:AO8,5,0)</f>
        <v>373.98</v>
      </c>
      <c r="V8" s="52">
        <f>HLOOKUP(V6,[1]Additionalities!V4:AP8,5,0)</f>
        <v>373.98</v>
      </c>
      <c r="W8" s="52">
        <f>HLOOKUP(W6,[1]Additionalities!W4:AQ8,5,0)</f>
        <v>262.62180000000001</v>
      </c>
      <c r="X8" s="52">
        <f t="shared" ref="X8" si="0">SUM(C8+F8+I8+L8+O8+R8+U8)</f>
        <v>1971.5</v>
      </c>
      <c r="Y8" s="52">
        <f t="shared" ref="Y8" si="1">SUM(D8+G8+J8+M8+P8+S8+V8)</f>
        <v>1976.9889000000001</v>
      </c>
      <c r="Z8" s="65">
        <f t="shared" ref="Z8" si="2">SUM(E8+H8+K8+N8+Q8+T8+W8)</f>
        <v>2133.3418000000001</v>
      </c>
    </row>
    <row r="9" spans="1:26" s="139" customFormat="1" ht="24.75" customHeight="1">
      <c r="A9" s="189" t="s">
        <v>29</v>
      </c>
      <c r="B9" s="189"/>
      <c r="C9" s="189"/>
      <c r="D9" s="189"/>
      <c r="E9" s="189"/>
      <c r="F9" s="189"/>
      <c r="G9" s="189"/>
      <c r="H9" s="189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AR!B10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AR!B11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>
      <c r="A12" s="44"/>
      <c r="B12" s="155" t="e">
        <f>AR!B12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C19" sqref="C19"/>
      <pageMargins left="0.11811023622047245" right="0.11811023622047245" top="0.55118110236220474" bottom="0.35433070866141736" header="0.31496062992125984" footer="0.31496062992125984"/>
      <pageSetup paperSize="9" scale="62" orientation="landscape" r:id="rId1"/>
    </customSheetView>
  </customSheetViews>
  <mergeCells count="15">
    <mergeCell ref="X5:Z5"/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O5:Q5"/>
    <mergeCell ref="R5:T5"/>
  </mergeCells>
  <pageMargins left="0.11811023622047245" right="0.11811023622047245" top="0.55118110236220474" bottom="0.35433070866141736" header="0.31496062992125984" footer="0.31496062992125984"/>
  <pageSetup paperSize="9" scale="61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1" sqref="M11"/>
    </sheetView>
  </sheetViews>
  <sheetFormatPr defaultColWidth="10.7109375" defaultRowHeight="15"/>
  <cols>
    <col min="1" max="1" width="7.7109375" style="40" customWidth="1"/>
    <col min="2" max="2" width="13.42578125" style="40" customWidth="1"/>
    <col min="3" max="4" width="10.7109375" style="40" customWidth="1"/>
    <col min="5" max="5" width="8.140625" style="40" customWidth="1"/>
    <col min="6" max="6" width="10.7109375" style="40" customWidth="1"/>
    <col min="7" max="7" width="9.5703125" style="40" customWidth="1"/>
    <col min="8" max="8" width="8.7109375" style="40" customWidth="1"/>
    <col min="9" max="9" width="10.7109375" style="40" customWidth="1"/>
    <col min="10" max="10" width="9.5703125" style="40" customWidth="1"/>
    <col min="11" max="11" width="7.85546875" style="40" customWidth="1"/>
    <col min="12" max="13" width="10.7109375" style="40" customWidth="1"/>
    <col min="14" max="14" width="8.140625" style="40" customWidth="1"/>
    <col min="15" max="15" width="10.7109375" style="40" customWidth="1"/>
    <col min="16" max="16" width="9.7109375" style="40" customWidth="1"/>
    <col min="17" max="17" width="7.5703125" style="40" customWidth="1"/>
    <col min="18" max="18" width="10.7109375" style="40" customWidth="1"/>
    <col min="19" max="19" width="9" style="40" customWidth="1"/>
    <col min="20" max="20" width="8.42578125" style="40" bestFit="1" customWidth="1"/>
    <col min="21" max="21" width="10.7109375" style="40" customWidth="1"/>
    <col min="22" max="22" width="9.140625" style="40" customWidth="1"/>
    <col min="23" max="23" width="7.28515625" style="40" customWidth="1"/>
    <col min="24" max="24" width="10.7109375" style="40" customWidth="1"/>
    <col min="25" max="25" width="9.5703125" style="40" customWidth="1"/>
    <col min="26" max="26" width="9" style="40" customWidth="1"/>
    <col min="27" max="257" width="10.7109375" style="40"/>
    <col min="258" max="258" width="7.7109375" style="40" customWidth="1"/>
    <col min="259" max="259" width="13.42578125" style="40" customWidth="1"/>
    <col min="260" max="281" width="10.7109375" style="40" customWidth="1"/>
    <col min="282" max="282" width="11.42578125" style="40" customWidth="1"/>
    <col min="283" max="513" width="10.7109375" style="40"/>
    <col min="514" max="514" width="7.7109375" style="40" customWidth="1"/>
    <col min="515" max="515" width="13.42578125" style="40" customWidth="1"/>
    <col min="516" max="537" width="10.7109375" style="40" customWidth="1"/>
    <col min="538" max="538" width="11.42578125" style="40" customWidth="1"/>
    <col min="539" max="769" width="10.7109375" style="40"/>
    <col min="770" max="770" width="7.7109375" style="40" customWidth="1"/>
    <col min="771" max="771" width="13.42578125" style="40" customWidth="1"/>
    <col min="772" max="793" width="10.7109375" style="40" customWidth="1"/>
    <col min="794" max="794" width="11.42578125" style="40" customWidth="1"/>
    <col min="795" max="1025" width="10.7109375" style="40"/>
    <col min="1026" max="1026" width="7.7109375" style="40" customWidth="1"/>
    <col min="1027" max="1027" width="13.42578125" style="40" customWidth="1"/>
    <col min="1028" max="1049" width="10.7109375" style="40" customWidth="1"/>
    <col min="1050" max="1050" width="11.42578125" style="40" customWidth="1"/>
    <col min="1051" max="1281" width="10.7109375" style="40"/>
    <col min="1282" max="1282" width="7.7109375" style="40" customWidth="1"/>
    <col min="1283" max="1283" width="13.42578125" style="40" customWidth="1"/>
    <col min="1284" max="1305" width="10.7109375" style="40" customWidth="1"/>
    <col min="1306" max="1306" width="11.42578125" style="40" customWidth="1"/>
    <col min="1307" max="1537" width="10.7109375" style="40"/>
    <col min="1538" max="1538" width="7.7109375" style="40" customWidth="1"/>
    <col min="1539" max="1539" width="13.42578125" style="40" customWidth="1"/>
    <col min="1540" max="1561" width="10.7109375" style="40" customWidth="1"/>
    <col min="1562" max="1562" width="11.42578125" style="40" customWidth="1"/>
    <col min="1563" max="1793" width="10.7109375" style="40"/>
    <col min="1794" max="1794" width="7.7109375" style="40" customWidth="1"/>
    <col min="1795" max="1795" width="13.42578125" style="40" customWidth="1"/>
    <col min="1796" max="1817" width="10.7109375" style="40" customWidth="1"/>
    <col min="1818" max="1818" width="11.42578125" style="40" customWidth="1"/>
    <col min="1819" max="2049" width="10.7109375" style="40"/>
    <col min="2050" max="2050" width="7.7109375" style="40" customWidth="1"/>
    <col min="2051" max="2051" width="13.42578125" style="40" customWidth="1"/>
    <col min="2052" max="2073" width="10.7109375" style="40" customWidth="1"/>
    <col min="2074" max="2074" width="11.42578125" style="40" customWidth="1"/>
    <col min="2075" max="2305" width="10.7109375" style="40"/>
    <col min="2306" max="2306" width="7.7109375" style="40" customWidth="1"/>
    <col min="2307" max="2307" width="13.42578125" style="40" customWidth="1"/>
    <col min="2308" max="2329" width="10.7109375" style="40" customWidth="1"/>
    <col min="2330" max="2330" width="11.42578125" style="40" customWidth="1"/>
    <col min="2331" max="2561" width="10.7109375" style="40"/>
    <col min="2562" max="2562" width="7.7109375" style="40" customWidth="1"/>
    <col min="2563" max="2563" width="13.42578125" style="40" customWidth="1"/>
    <col min="2564" max="2585" width="10.7109375" style="40" customWidth="1"/>
    <col min="2586" max="2586" width="11.42578125" style="40" customWidth="1"/>
    <col min="2587" max="2817" width="10.7109375" style="40"/>
    <col min="2818" max="2818" width="7.7109375" style="40" customWidth="1"/>
    <col min="2819" max="2819" width="13.42578125" style="40" customWidth="1"/>
    <col min="2820" max="2841" width="10.7109375" style="40" customWidth="1"/>
    <col min="2842" max="2842" width="11.42578125" style="40" customWidth="1"/>
    <col min="2843" max="3073" width="10.7109375" style="40"/>
    <col min="3074" max="3074" width="7.7109375" style="40" customWidth="1"/>
    <col min="3075" max="3075" width="13.42578125" style="40" customWidth="1"/>
    <col min="3076" max="3097" width="10.7109375" style="40" customWidth="1"/>
    <col min="3098" max="3098" width="11.42578125" style="40" customWidth="1"/>
    <col min="3099" max="3329" width="10.7109375" style="40"/>
    <col min="3330" max="3330" width="7.7109375" style="40" customWidth="1"/>
    <col min="3331" max="3331" width="13.42578125" style="40" customWidth="1"/>
    <col min="3332" max="3353" width="10.7109375" style="40" customWidth="1"/>
    <col min="3354" max="3354" width="11.42578125" style="40" customWidth="1"/>
    <col min="3355" max="3585" width="10.7109375" style="40"/>
    <col min="3586" max="3586" width="7.7109375" style="40" customWidth="1"/>
    <col min="3587" max="3587" width="13.42578125" style="40" customWidth="1"/>
    <col min="3588" max="3609" width="10.7109375" style="40" customWidth="1"/>
    <col min="3610" max="3610" width="11.42578125" style="40" customWidth="1"/>
    <col min="3611" max="3841" width="10.7109375" style="40"/>
    <col min="3842" max="3842" width="7.7109375" style="40" customWidth="1"/>
    <col min="3843" max="3843" width="13.42578125" style="40" customWidth="1"/>
    <col min="3844" max="3865" width="10.7109375" style="40" customWidth="1"/>
    <col min="3866" max="3866" width="11.42578125" style="40" customWidth="1"/>
    <col min="3867" max="4097" width="10.7109375" style="40"/>
    <col min="4098" max="4098" width="7.7109375" style="40" customWidth="1"/>
    <col min="4099" max="4099" width="13.42578125" style="40" customWidth="1"/>
    <col min="4100" max="4121" width="10.7109375" style="40" customWidth="1"/>
    <col min="4122" max="4122" width="11.42578125" style="40" customWidth="1"/>
    <col min="4123" max="4353" width="10.7109375" style="40"/>
    <col min="4354" max="4354" width="7.7109375" style="40" customWidth="1"/>
    <col min="4355" max="4355" width="13.42578125" style="40" customWidth="1"/>
    <col min="4356" max="4377" width="10.7109375" style="40" customWidth="1"/>
    <col min="4378" max="4378" width="11.42578125" style="40" customWidth="1"/>
    <col min="4379" max="4609" width="10.7109375" style="40"/>
    <col min="4610" max="4610" width="7.7109375" style="40" customWidth="1"/>
    <col min="4611" max="4611" width="13.42578125" style="40" customWidth="1"/>
    <col min="4612" max="4633" width="10.7109375" style="40" customWidth="1"/>
    <col min="4634" max="4634" width="11.42578125" style="40" customWidth="1"/>
    <col min="4635" max="4865" width="10.7109375" style="40"/>
    <col min="4866" max="4866" width="7.7109375" style="40" customWidth="1"/>
    <col min="4867" max="4867" width="13.42578125" style="40" customWidth="1"/>
    <col min="4868" max="4889" width="10.7109375" style="40" customWidth="1"/>
    <col min="4890" max="4890" width="11.42578125" style="40" customWidth="1"/>
    <col min="4891" max="5121" width="10.7109375" style="40"/>
    <col min="5122" max="5122" width="7.7109375" style="40" customWidth="1"/>
    <col min="5123" max="5123" width="13.42578125" style="40" customWidth="1"/>
    <col min="5124" max="5145" width="10.7109375" style="40" customWidth="1"/>
    <col min="5146" max="5146" width="11.42578125" style="40" customWidth="1"/>
    <col min="5147" max="5377" width="10.7109375" style="40"/>
    <col min="5378" max="5378" width="7.7109375" style="40" customWidth="1"/>
    <col min="5379" max="5379" width="13.42578125" style="40" customWidth="1"/>
    <col min="5380" max="5401" width="10.7109375" style="40" customWidth="1"/>
    <col min="5402" max="5402" width="11.42578125" style="40" customWidth="1"/>
    <col min="5403" max="5633" width="10.7109375" style="40"/>
    <col min="5634" max="5634" width="7.7109375" style="40" customWidth="1"/>
    <col min="5635" max="5635" width="13.42578125" style="40" customWidth="1"/>
    <col min="5636" max="5657" width="10.7109375" style="40" customWidth="1"/>
    <col min="5658" max="5658" width="11.42578125" style="40" customWidth="1"/>
    <col min="5659" max="5889" width="10.7109375" style="40"/>
    <col min="5890" max="5890" width="7.7109375" style="40" customWidth="1"/>
    <col min="5891" max="5891" width="13.42578125" style="40" customWidth="1"/>
    <col min="5892" max="5913" width="10.7109375" style="40" customWidth="1"/>
    <col min="5914" max="5914" width="11.42578125" style="40" customWidth="1"/>
    <col min="5915" max="6145" width="10.7109375" style="40"/>
    <col min="6146" max="6146" width="7.7109375" style="40" customWidth="1"/>
    <col min="6147" max="6147" width="13.42578125" style="40" customWidth="1"/>
    <col min="6148" max="6169" width="10.7109375" style="40" customWidth="1"/>
    <col min="6170" max="6170" width="11.42578125" style="40" customWidth="1"/>
    <col min="6171" max="6401" width="10.7109375" style="40"/>
    <col min="6402" max="6402" width="7.7109375" style="40" customWidth="1"/>
    <col min="6403" max="6403" width="13.42578125" style="40" customWidth="1"/>
    <col min="6404" max="6425" width="10.7109375" style="40" customWidth="1"/>
    <col min="6426" max="6426" width="11.42578125" style="40" customWidth="1"/>
    <col min="6427" max="6657" width="10.7109375" style="40"/>
    <col min="6658" max="6658" width="7.7109375" style="40" customWidth="1"/>
    <col min="6659" max="6659" width="13.42578125" style="40" customWidth="1"/>
    <col min="6660" max="6681" width="10.7109375" style="40" customWidth="1"/>
    <col min="6682" max="6682" width="11.42578125" style="40" customWidth="1"/>
    <col min="6683" max="6913" width="10.7109375" style="40"/>
    <col min="6914" max="6914" width="7.7109375" style="40" customWidth="1"/>
    <col min="6915" max="6915" width="13.42578125" style="40" customWidth="1"/>
    <col min="6916" max="6937" width="10.7109375" style="40" customWidth="1"/>
    <col min="6938" max="6938" width="11.42578125" style="40" customWidth="1"/>
    <col min="6939" max="7169" width="10.7109375" style="40"/>
    <col min="7170" max="7170" width="7.7109375" style="40" customWidth="1"/>
    <col min="7171" max="7171" width="13.42578125" style="40" customWidth="1"/>
    <col min="7172" max="7193" width="10.7109375" style="40" customWidth="1"/>
    <col min="7194" max="7194" width="11.42578125" style="40" customWidth="1"/>
    <col min="7195" max="7425" width="10.7109375" style="40"/>
    <col min="7426" max="7426" width="7.7109375" style="40" customWidth="1"/>
    <col min="7427" max="7427" width="13.42578125" style="40" customWidth="1"/>
    <col min="7428" max="7449" width="10.7109375" style="40" customWidth="1"/>
    <col min="7450" max="7450" width="11.42578125" style="40" customWidth="1"/>
    <col min="7451" max="7681" width="10.7109375" style="40"/>
    <col min="7682" max="7682" width="7.7109375" style="40" customWidth="1"/>
    <col min="7683" max="7683" width="13.42578125" style="40" customWidth="1"/>
    <col min="7684" max="7705" width="10.7109375" style="40" customWidth="1"/>
    <col min="7706" max="7706" width="11.42578125" style="40" customWidth="1"/>
    <col min="7707" max="7937" width="10.7109375" style="40"/>
    <col min="7938" max="7938" width="7.7109375" style="40" customWidth="1"/>
    <col min="7939" max="7939" width="13.42578125" style="40" customWidth="1"/>
    <col min="7940" max="7961" width="10.7109375" style="40" customWidth="1"/>
    <col min="7962" max="7962" width="11.42578125" style="40" customWidth="1"/>
    <col min="7963" max="8193" width="10.7109375" style="40"/>
    <col min="8194" max="8194" width="7.7109375" style="40" customWidth="1"/>
    <col min="8195" max="8195" width="13.42578125" style="40" customWidth="1"/>
    <col min="8196" max="8217" width="10.7109375" style="40" customWidth="1"/>
    <col min="8218" max="8218" width="11.42578125" style="40" customWidth="1"/>
    <col min="8219" max="8449" width="10.7109375" style="40"/>
    <col min="8450" max="8450" width="7.7109375" style="40" customWidth="1"/>
    <col min="8451" max="8451" width="13.42578125" style="40" customWidth="1"/>
    <col min="8452" max="8473" width="10.7109375" style="40" customWidth="1"/>
    <col min="8474" max="8474" width="11.42578125" style="40" customWidth="1"/>
    <col min="8475" max="8705" width="10.7109375" style="40"/>
    <col min="8706" max="8706" width="7.7109375" style="40" customWidth="1"/>
    <col min="8707" max="8707" width="13.42578125" style="40" customWidth="1"/>
    <col min="8708" max="8729" width="10.7109375" style="40" customWidth="1"/>
    <col min="8730" max="8730" width="11.42578125" style="40" customWidth="1"/>
    <col min="8731" max="8961" width="10.7109375" style="40"/>
    <col min="8962" max="8962" width="7.7109375" style="40" customWidth="1"/>
    <col min="8963" max="8963" width="13.42578125" style="40" customWidth="1"/>
    <col min="8964" max="8985" width="10.7109375" style="40" customWidth="1"/>
    <col min="8986" max="8986" width="11.42578125" style="40" customWidth="1"/>
    <col min="8987" max="9217" width="10.7109375" style="40"/>
    <col min="9218" max="9218" width="7.7109375" style="40" customWidth="1"/>
    <col min="9219" max="9219" width="13.42578125" style="40" customWidth="1"/>
    <col min="9220" max="9241" width="10.7109375" style="40" customWidth="1"/>
    <col min="9242" max="9242" width="11.42578125" style="40" customWidth="1"/>
    <col min="9243" max="9473" width="10.7109375" style="40"/>
    <col min="9474" max="9474" width="7.7109375" style="40" customWidth="1"/>
    <col min="9475" max="9475" width="13.42578125" style="40" customWidth="1"/>
    <col min="9476" max="9497" width="10.7109375" style="40" customWidth="1"/>
    <col min="9498" max="9498" width="11.42578125" style="40" customWidth="1"/>
    <col min="9499" max="9729" width="10.7109375" style="40"/>
    <col min="9730" max="9730" width="7.7109375" style="40" customWidth="1"/>
    <col min="9731" max="9731" width="13.42578125" style="40" customWidth="1"/>
    <col min="9732" max="9753" width="10.7109375" style="40" customWidth="1"/>
    <col min="9754" max="9754" width="11.42578125" style="40" customWidth="1"/>
    <col min="9755" max="9985" width="10.7109375" style="40"/>
    <col min="9986" max="9986" width="7.7109375" style="40" customWidth="1"/>
    <col min="9987" max="9987" width="13.42578125" style="40" customWidth="1"/>
    <col min="9988" max="10009" width="10.7109375" style="40" customWidth="1"/>
    <col min="10010" max="10010" width="11.42578125" style="40" customWidth="1"/>
    <col min="10011" max="10241" width="10.7109375" style="40"/>
    <col min="10242" max="10242" width="7.7109375" style="40" customWidth="1"/>
    <col min="10243" max="10243" width="13.42578125" style="40" customWidth="1"/>
    <col min="10244" max="10265" width="10.7109375" style="40" customWidth="1"/>
    <col min="10266" max="10266" width="11.42578125" style="40" customWidth="1"/>
    <col min="10267" max="10497" width="10.7109375" style="40"/>
    <col min="10498" max="10498" width="7.7109375" style="40" customWidth="1"/>
    <col min="10499" max="10499" width="13.42578125" style="40" customWidth="1"/>
    <col min="10500" max="10521" width="10.7109375" style="40" customWidth="1"/>
    <col min="10522" max="10522" width="11.42578125" style="40" customWidth="1"/>
    <col min="10523" max="10753" width="10.7109375" style="40"/>
    <col min="10754" max="10754" width="7.7109375" style="40" customWidth="1"/>
    <col min="10755" max="10755" width="13.42578125" style="40" customWidth="1"/>
    <col min="10756" max="10777" width="10.7109375" style="40" customWidth="1"/>
    <col min="10778" max="10778" width="11.42578125" style="40" customWidth="1"/>
    <col min="10779" max="11009" width="10.7109375" style="40"/>
    <col min="11010" max="11010" width="7.7109375" style="40" customWidth="1"/>
    <col min="11011" max="11011" width="13.42578125" style="40" customWidth="1"/>
    <col min="11012" max="11033" width="10.7109375" style="40" customWidth="1"/>
    <col min="11034" max="11034" width="11.42578125" style="40" customWidth="1"/>
    <col min="11035" max="11265" width="10.7109375" style="40"/>
    <col min="11266" max="11266" width="7.7109375" style="40" customWidth="1"/>
    <col min="11267" max="11267" width="13.42578125" style="40" customWidth="1"/>
    <col min="11268" max="11289" width="10.7109375" style="40" customWidth="1"/>
    <col min="11290" max="11290" width="11.42578125" style="40" customWidth="1"/>
    <col min="11291" max="11521" width="10.7109375" style="40"/>
    <col min="11522" max="11522" width="7.7109375" style="40" customWidth="1"/>
    <col min="11523" max="11523" width="13.42578125" style="40" customWidth="1"/>
    <col min="11524" max="11545" width="10.7109375" style="40" customWidth="1"/>
    <col min="11546" max="11546" width="11.42578125" style="40" customWidth="1"/>
    <col min="11547" max="11777" width="10.7109375" style="40"/>
    <col min="11778" max="11778" width="7.7109375" style="40" customWidth="1"/>
    <col min="11779" max="11779" width="13.42578125" style="40" customWidth="1"/>
    <col min="11780" max="11801" width="10.7109375" style="40" customWidth="1"/>
    <col min="11802" max="11802" width="11.42578125" style="40" customWidth="1"/>
    <col min="11803" max="12033" width="10.7109375" style="40"/>
    <col min="12034" max="12034" width="7.7109375" style="40" customWidth="1"/>
    <col min="12035" max="12035" width="13.42578125" style="40" customWidth="1"/>
    <col min="12036" max="12057" width="10.7109375" style="40" customWidth="1"/>
    <col min="12058" max="12058" width="11.42578125" style="40" customWidth="1"/>
    <col min="12059" max="12289" width="10.7109375" style="40"/>
    <col min="12290" max="12290" width="7.7109375" style="40" customWidth="1"/>
    <col min="12291" max="12291" width="13.42578125" style="40" customWidth="1"/>
    <col min="12292" max="12313" width="10.7109375" style="40" customWidth="1"/>
    <col min="12314" max="12314" width="11.42578125" style="40" customWidth="1"/>
    <col min="12315" max="12545" width="10.7109375" style="40"/>
    <col min="12546" max="12546" width="7.7109375" style="40" customWidth="1"/>
    <col min="12547" max="12547" width="13.42578125" style="40" customWidth="1"/>
    <col min="12548" max="12569" width="10.7109375" style="40" customWidth="1"/>
    <col min="12570" max="12570" width="11.42578125" style="40" customWidth="1"/>
    <col min="12571" max="12801" width="10.7109375" style="40"/>
    <col min="12802" max="12802" width="7.7109375" style="40" customWidth="1"/>
    <col min="12803" max="12803" width="13.42578125" style="40" customWidth="1"/>
    <col min="12804" max="12825" width="10.7109375" style="40" customWidth="1"/>
    <col min="12826" max="12826" width="11.42578125" style="40" customWidth="1"/>
    <col min="12827" max="13057" width="10.7109375" style="40"/>
    <col min="13058" max="13058" width="7.7109375" style="40" customWidth="1"/>
    <col min="13059" max="13059" width="13.42578125" style="40" customWidth="1"/>
    <col min="13060" max="13081" width="10.7109375" style="40" customWidth="1"/>
    <col min="13082" max="13082" width="11.42578125" style="40" customWidth="1"/>
    <col min="13083" max="13313" width="10.7109375" style="40"/>
    <col min="13314" max="13314" width="7.7109375" style="40" customWidth="1"/>
    <col min="13315" max="13315" width="13.42578125" style="40" customWidth="1"/>
    <col min="13316" max="13337" width="10.7109375" style="40" customWidth="1"/>
    <col min="13338" max="13338" width="11.42578125" style="40" customWidth="1"/>
    <col min="13339" max="13569" width="10.7109375" style="40"/>
    <col min="13570" max="13570" width="7.7109375" style="40" customWidth="1"/>
    <col min="13571" max="13571" width="13.42578125" style="40" customWidth="1"/>
    <col min="13572" max="13593" width="10.7109375" style="40" customWidth="1"/>
    <col min="13594" max="13594" width="11.42578125" style="40" customWidth="1"/>
    <col min="13595" max="13825" width="10.7109375" style="40"/>
    <col min="13826" max="13826" width="7.7109375" style="40" customWidth="1"/>
    <col min="13827" max="13827" width="13.42578125" style="40" customWidth="1"/>
    <col min="13828" max="13849" width="10.7109375" style="40" customWidth="1"/>
    <col min="13850" max="13850" width="11.42578125" style="40" customWidth="1"/>
    <col min="13851" max="14081" width="10.7109375" style="40"/>
    <col min="14082" max="14082" width="7.7109375" style="40" customWidth="1"/>
    <col min="14083" max="14083" width="13.42578125" style="40" customWidth="1"/>
    <col min="14084" max="14105" width="10.7109375" style="40" customWidth="1"/>
    <col min="14106" max="14106" width="11.42578125" style="40" customWidth="1"/>
    <col min="14107" max="14337" width="10.7109375" style="40"/>
    <col min="14338" max="14338" width="7.7109375" style="40" customWidth="1"/>
    <col min="14339" max="14339" width="13.42578125" style="40" customWidth="1"/>
    <col min="14340" max="14361" width="10.7109375" style="40" customWidth="1"/>
    <col min="14362" max="14362" width="11.42578125" style="40" customWidth="1"/>
    <col min="14363" max="14593" width="10.7109375" style="40"/>
    <col min="14594" max="14594" width="7.7109375" style="40" customWidth="1"/>
    <col min="14595" max="14595" width="13.42578125" style="40" customWidth="1"/>
    <col min="14596" max="14617" width="10.7109375" style="40" customWidth="1"/>
    <col min="14618" max="14618" width="11.42578125" style="40" customWidth="1"/>
    <col min="14619" max="14849" width="10.7109375" style="40"/>
    <col min="14850" max="14850" width="7.7109375" style="40" customWidth="1"/>
    <col min="14851" max="14851" width="13.42578125" style="40" customWidth="1"/>
    <col min="14852" max="14873" width="10.7109375" style="40" customWidth="1"/>
    <col min="14874" max="14874" width="11.42578125" style="40" customWidth="1"/>
    <col min="14875" max="15105" width="10.7109375" style="40"/>
    <col min="15106" max="15106" width="7.7109375" style="40" customWidth="1"/>
    <col min="15107" max="15107" width="13.42578125" style="40" customWidth="1"/>
    <col min="15108" max="15129" width="10.7109375" style="40" customWidth="1"/>
    <col min="15130" max="15130" width="11.42578125" style="40" customWidth="1"/>
    <col min="15131" max="15361" width="10.7109375" style="40"/>
    <col min="15362" max="15362" width="7.7109375" style="40" customWidth="1"/>
    <col min="15363" max="15363" width="13.42578125" style="40" customWidth="1"/>
    <col min="15364" max="15385" width="10.7109375" style="40" customWidth="1"/>
    <col min="15386" max="15386" width="11.42578125" style="40" customWidth="1"/>
    <col min="15387" max="15617" width="10.7109375" style="40"/>
    <col min="15618" max="15618" width="7.7109375" style="40" customWidth="1"/>
    <col min="15619" max="15619" width="13.42578125" style="40" customWidth="1"/>
    <col min="15620" max="15641" width="10.7109375" style="40" customWidth="1"/>
    <col min="15642" max="15642" width="11.42578125" style="40" customWidth="1"/>
    <col min="15643" max="15873" width="10.7109375" style="40"/>
    <col min="15874" max="15874" width="7.7109375" style="40" customWidth="1"/>
    <col min="15875" max="15875" width="13.42578125" style="40" customWidth="1"/>
    <col min="15876" max="15897" width="10.7109375" style="40" customWidth="1"/>
    <col min="15898" max="15898" width="11.42578125" style="40" customWidth="1"/>
    <col min="15899" max="16129" width="10.7109375" style="40"/>
    <col min="16130" max="16130" width="7.7109375" style="40" customWidth="1"/>
    <col min="16131" max="16131" width="13.42578125" style="40" customWidth="1"/>
    <col min="16132" max="16153" width="10.7109375" style="40" customWidth="1"/>
    <col min="16154" max="16154" width="11.42578125" style="40" customWidth="1"/>
    <col min="16155" max="16384" width="10.7109375" style="40"/>
  </cols>
  <sheetData>
    <row r="1" spans="1:26" s="137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137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137" customFormat="1" ht="21.75" customHeight="1">
      <c r="A3" s="174" t="s">
        <v>34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21" customHeight="1" thickBot="1">
      <c r="A4" s="194" t="s">
        <v>21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spans="1:26" ht="24.75" customHeight="1">
      <c r="A5" s="183" t="s">
        <v>10</v>
      </c>
      <c r="B5" s="185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ht="36" customHeight="1">
      <c r="A6" s="184"/>
      <c r="B6" s="186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ht="44.25" customHeight="1">
      <c r="A7" s="96">
        <v>1</v>
      </c>
      <c r="B7" s="128" t="s">
        <v>17</v>
      </c>
      <c r="C7" s="52">
        <f>HLOOKUP(C6,[1]RCH!C4:W9,6,0)</f>
        <v>123.71729999999999</v>
      </c>
      <c r="D7" s="52">
        <f>HLOOKUP(D6,[1]RCH!D4:X9,6,0)</f>
        <v>29.375</v>
      </c>
      <c r="E7" s="52">
        <f>HLOOKUP(E6,[1]RCH!E4:X9,6,0)</f>
        <v>1.52</v>
      </c>
      <c r="F7" s="52">
        <f>HLOOKUP(F6,[1]RCH!F4:X9,6,0)</f>
        <v>160.91</v>
      </c>
      <c r="G7" s="52">
        <f>HLOOKUP(G6,[1]RCH!G4:X9,6,0)</f>
        <v>113.14</v>
      </c>
      <c r="H7" s="52">
        <f>HLOOKUP(H6,[1]RCH!H4:Y9,6,0)</f>
        <v>19.79</v>
      </c>
      <c r="I7" s="52">
        <f>HLOOKUP(I6,[1]RCH!I4:Z9,6,0)</f>
        <v>144.25</v>
      </c>
      <c r="J7" s="52">
        <f>HLOOKUP(J6,[1]RCH!J4:AA9,6,0)</f>
        <v>0</v>
      </c>
      <c r="K7" s="52">
        <f>HLOOKUP(K6,[1]RCH!K4:AB9,6,0)</f>
        <v>179.84</v>
      </c>
      <c r="L7" s="52">
        <f>HLOOKUP(L6,[1]RCH!L4:AC9,6,0)</f>
        <v>251.17</v>
      </c>
      <c r="M7" s="52">
        <f>HLOOKUP(M6,[1]RCH!M4:AD9,6,0)</f>
        <v>351.16999999999996</v>
      </c>
      <c r="N7" s="52">
        <f>HLOOKUP(N6,[1]RCH!N4:AE9,6,0)</f>
        <v>258.20999999999998</v>
      </c>
      <c r="O7" s="52">
        <f>HLOOKUP(O6,[1]RCH!O4:AF9,6,0)</f>
        <v>266.36</v>
      </c>
      <c r="P7" s="52">
        <f>HLOOKUP(P6,[1]RCH!P4:AG9,6,0)</f>
        <v>266.36</v>
      </c>
      <c r="Q7" s="52">
        <f>HLOOKUP(Q6,[1]RCH!Q4:AH9,6,0)</f>
        <v>331.76</v>
      </c>
      <c r="R7" s="52">
        <f>HLOOKUP(R6,[1]RCH!R4:AI9,6,0)</f>
        <v>302.41000000000003</v>
      </c>
      <c r="S7" s="52">
        <f>HLOOKUP(S6,[1]RCH!S4:AJ9,6,0)</f>
        <v>327.41000000000003</v>
      </c>
      <c r="T7" s="52">
        <f>HLOOKUP(T6,[1]RCH!T4:AK9,6,0)</f>
        <v>431.69</v>
      </c>
      <c r="U7" s="52">
        <f>HLOOKUP(U6,[1]RCH!U4:AL9,6,0)</f>
        <v>333.91</v>
      </c>
      <c r="V7" s="52">
        <f>HLOOKUP(V6,[1]RCH!V4:AM9,6,0)</f>
        <v>333.91</v>
      </c>
      <c r="W7" s="52">
        <f>HLOOKUP(W6,[1]RCH!W4:AN9,6,0)</f>
        <v>277.12930000000006</v>
      </c>
      <c r="X7" s="52">
        <f>SUM(C7+F7+I7+L7+O7+R7+U7)</f>
        <v>1582.7273</v>
      </c>
      <c r="Y7" s="52">
        <f>SUM(D7+G7+J7+M7+P7+S7+V7)</f>
        <v>1421.365</v>
      </c>
      <c r="Z7" s="65">
        <f>SUM(E7+H7+K7+N7+Q7+T7+W7)</f>
        <v>1499.9393</v>
      </c>
    </row>
    <row r="8" spans="1:26" ht="44.25" customHeight="1">
      <c r="A8" s="64">
        <v>2</v>
      </c>
      <c r="B8" s="7" t="s">
        <v>18</v>
      </c>
      <c r="C8" s="52">
        <f>HLOOKUP(C6,[1]Additionalities!C4:W9,6,0)</f>
        <v>0</v>
      </c>
      <c r="D8" s="52">
        <f>HLOOKUP(D6,[1]Additionalities!D4:X9,6,0)</f>
        <v>68.370699999999999</v>
      </c>
      <c r="E8" s="52">
        <f>HLOOKUP(E6,[1]Additionalities!E4:Y9,6,0)</f>
        <v>0</v>
      </c>
      <c r="F8" s="52">
        <f>HLOOKUP(F6,[1]Additionalities!F4:Z9,6,0)</f>
        <v>146.62</v>
      </c>
      <c r="G8" s="52">
        <f>HLOOKUP(G6,[1]Additionalities!G4:AA9,6,0)</f>
        <v>125.78700000000001</v>
      </c>
      <c r="H8" s="52">
        <f>HLOOKUP(H6,[1]Additionalities!H4:AB9,6,0)</f>
        <v>7.02</v>
      </c>
      <c r="I8" s="52">
        <f>HLOOKUP(I6,[1]Additionalities!I4:AC9,6,0)</f>
        <v>256.31</v>
      </c>
      <c r="J8" s="52">
        <f>HLOOKUP(J6,[1]Additionalities!J4:AD9,6,0)</f>
        <v>137.63</v>
      </c>
      <c r="K8" s="52">
        <f>HLOOKUP(K6,[1]Additionalities!K4:AE9,6,0)</f>
        <v>14.83</v>
      </c>
      <c r="L8" s="52">
        <f>HLOOKUP(L6,[1]Additionalities!L4:AF9,6,0)</f>
        <v>216.2</v>
      </c>
      <c r="M8" s="52">
        <f>HLOOKUP(M6,[1]Additionalities!M4:AG9,6,0)</f>
        <v>216.2</v>
      </c>
      <c r="N8" s="52">
        <f>HLOOKUP(N6,[1]Additionalities!N4:AH9,6,0)</f>
        <v>106.24</v>
      </c>
      <c r="O8" s="52">
        <f>HLOOKUP(O6,[1]Additionalities!O4:AI9,6,0)</f>
        <v>284.92</v>
      </c>
      <c r="P8" s="52">
        <f>HLOOKUP(P6,[1]Additionalities!P4:AJ9,6,0)</f>
        <v>48.15</v>
      </c>
      <c r="Q8" s="52">
        <f>HLOOKUP(Q6,[1]Additionalities!Q4:AK9,6,0)</f>
        <v>136.1</v>
      </c>
      <c r="R8" s="52">
        <f>HLOOKUP(R6,[1]Additionalities!R4:AL9,6,0)</f>
        <v>335.39</v>
      </c>
      <c r="S8" s="52">
        <f>HLOOKUP(S6,[1]Additionalities!S4:AM9,6,0)</f>
        <v>335.39</v>
      </c>
      <c r="T8" s="52">
        <f>HLOOKUP(T6,[1]Additionalities!T4:AN9,6,0)</f>
        <v>184.44</v>
      </c>
      <c r="U8" s="52">
        <f>HLOOKUP(U6,[1]Additionalities!U4:AO9,6,0)</f>
        <v>411.1</v>
      </c>
      <c r="V8" s="52">
        <f>HLOOKUP(V6,[1]Additionalities!V4:AP9,6,0)</f>
        <v>106.425</v>
      </c>
      <c r="W8" s="52">
        <f>HLOOKUP(W6,[1]Additionalities!W4:AQ9,6,0)</f>
        <v>115.36450000000001</v>
      </c>
      <c r="X8" s="52">
        <f t="shared" ref="X8" si="0">SUM(C8+F8+I8+L8+O8+R8+U8)</f>
        <v>1650.54</v>
      </c>
      <c r="Y8" s="52">
        <f t="shared" ref="Y8" si="1">SUM(D8+G8+J8+M8+P8+S8+V8)</f>
        <v>1037.9526999999998</v>
      </c>
      <c r="Z8" s="65">
        <f t="shared" ref="Z8" si="2">SUM(E8+H8+K8+N8+Q8+T8+W8)</f>
        <v>563.99450000000002</v>
      </c>
    </row>
    <row r="9" spans="1:26" s="139" customFormat="1" ht="25.5" customHeight="1">
      <c r="A9" s="172">
        <v>36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5.5" customHeight="1">
      <c r="B10" s="155" t="e">
        <f>AS!B10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AS!B11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 customHeight="1">
      <c r="A12" s="44"/>
      <c r="B12" s="155" t="e">
        <f>AS!B12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57" orientation="landscape" r:id="rId1"/>
    </customSheetView>
  </customSheetViews>
  <mergeCells count="15">
    <mergeCell ref="X5:Z5"/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O5:Q5"/>
    <mergeCell ref="R5:T5"/>
  </mergeCells>
  <pageMargins left="0.31496062992125984" right="0.11811023622047245" top="0.55118110236220474" bottom="0.35433070866141736" header="0.31496062992125984" footer="0.31496062992125984"/>
  <pageSetup paperSize="9" scale="56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8" activePane="bottomRight" state="frozen"/>
      <selection pane="topRight" activeCell="C1" sqref="C1"/>
      <selection pane="bottomLeft" activeCell="A7" sqref="A7"/>
      <selection pane="bottomRight" activeCell="A10" sqref="A9:XFD19"/>
    </sheetView>
  </sheetViews>
  <sheetFormatPr defaultColWidth="10.7109375" defaultRowHeight="15"/>
  <cols>
    <col min="1" max="1" width="7.7109375" style="43" customWidth="1"/>
    <col min="2" max="2" width="13.7109375" style="49" customWidth="1"/>
    <col min="3" max="3" width="10.7109375" style="43" customWidth="1"/>
    <col min="4" max="4" width="9.28515625" style="43" customWidth="1"/>
    <col min="5" max="5" width="9.5703125" style="43" customWidth="1"/>
    <col min="6" max="7" width="10.7109375" style="43" customWidth="1"/>
    <col min="8" max="8" width="9.28515625" style="43" customWidth="1"/>
    <col min="9" max="9" width="10.7109375" style="43" customWidth="1"/>
    <col min="10" max="10" width="10" style="43" customWidth="1"/>
    <col min="11" max="11" width="8.5703125" style="43" customWidth="1"/>
    <col min="12" max="13" width="10.7109375" style="43" customWidth="1"/>
    <col min="14" max="14" width="8.5703125" style="43" customWidth="1"/>
    <col min="15" max="16" width="10.7109375" style="40" customWidth="1"/>
    <col min="17" max="17" width="9" style="40" customWidth="1"/>
    <col min="18" max="19" width="10.7109375" style="40" customWidth="1"/>
    <col min="20" max="20" width="9" style="40" customWidth="1"/>
    <col min="21" max="22" width="10.7109375" style="40" customWidth="1"/>
    <col min="23" max="23" width="8.5703125" style="40" customWidth="1"/>
    <col min="24" max="24" width="10.7109375" style="43" customWidth="1"/>
    <col min="25" max="25" width="9.7109375" style="43" customWidth="1"/>
    <col min="26" max="26" width="9.28515625" style="43" customWidth="1"/>
    <col min="27" max="257" width="10.7109375" style="43"/>
    <col min="258" max="258" width="7.7109375" style="43" customWidth="1"/>
    <col min="259" max="259" width="13.42578125" style="43" customWidth="1"/>
    <col min="260" max="281" width="10.7109375" style="43" customWidth="1"/>
    <col min="282" max="282" width="11.42578125" style="43" customWidth="1"/>
    <col min="283" max="513" width="10.7109375" style="43"/>
    <col min="514" max="514" width="7.7109375" style="43" customWidth="1"/>
    <col min="515" max="515" width="13.42578125" style="43" customWidth="1"/>
    <col min="516" max="537" width="10.7109375" style="43" customWidth="1"/>
    <col min="538" max="538" width="11.42578125" style="43" customWidth="1"/>
    <col min="539" max="769" width="10.7109375" style="43"/>
    <col min="770" max="770" width="7.7109375" style="43" customWidth="1"/>
    <col min="771" max="771" width="13.42578125" style="43" customWidth="1"/>
    <col min="772" max="793" width="10.7109375" style="43" customWidth="1"/>
    <col min="794" max="794" width="11.42578125" style="43" customWidth="1"/>
    <col min="795" max="1025" width="10.7109375" style="43"/>
    <col min="1026" max="1026" width="7.7109375" style="43" customWidth="1"/>
    <col min="1027" max="1027" width="13.42578125" style="43" customWidth="1"/>
    <col min="1028" max="1049" width="10.7109375" style="43" customWidth="1"/>
    <col min="1050" max="1050" width="11.42578125" style="43" customWidth="1"/>
    <col min="1051" max="1281" width="10.7109375" style="43"/>
    <col min="1282" max="1282" width="7.7109375" style="43" customWidth="1"/>
    <col min="1283" max="1283" width="13.42578125" style="43" customWidth="1"/>
    <col min="1284" max="1305" width="10.7109375" style="43" customWidth="1"/>
    <col min="1306" max="1306" width="11.42578125" style="43" customWidth="1"/>
    <col min="1307" max="1537" width="10.7109375" style="43"/>
    <col min="1538" max="1538" width="7.7109375" style="43" customWidth="1"/>
    <col min="1539" max="1539" width="13.42578125" style="43" customWidth="1"/>
    <col min="1540" max="1561" width="10.7109375" style="43" customWidth="1"/>
    <col min="1562" max="1562" width="11.42578125" style="43" customWidth="1"/>
    <col min="1563" max="1793" width="10.7109375" style="43"/>
    <col min="1794" max="1794" width="7.7109375" style="43" customWidth="1"/>
    <col min="1795" max="1795" width="13.42578125" style="43" customWidth="1"/>
    <col min="1796" max="1817" width="10.7109375" style="43" customWidth="1"/>
    <col min="1818" max="1818" width="11.42578125" style="43" customWidth="1"/>
    <col min="1819" max="2049" width="10.7109375" style="43"/>
    <col min="2050" max="2050" width="7.7109375" style="43" customWidth="1"/>
    <col min="2051" max="2051" width="13.42578125" style="43" customWidth="1"/>
    <col min="2052" max="2073" width="10.7109375" style="43" customWidth="1"/>
    <col min="2074" max="2074" width="11.42578125" style="43" customWidth="1"/>
    <col min="2075" max="2305" width="10.7109375" style="43"/>
    <col min="2306" max="2306" width="7.7109375" style="43" customWidth="1"/>
    <col min="2307" max="2307" width="13.42578125" style="43" customWidth="1"/>
    <col min="2308" max="2329" width="10.7109375" style="43" customWidth="1"/>
    <col min="2330" max="2330" width="11.42578125" style="43" customWidth="1"/>
    <col min="2331" max="2561" width="10.7109375" style="43"/>
    <col min="2562" max="2562" width="7.7109375" style="43" customWidth="1"/>
    <col min="2563" max="2563" width="13.42578125" style="43" customWidth="1"/>
    <col min="2564" max="2585" width="10.7109375" style="43" customWidth="1"/>
    <col min="2586" max="2586" width="11.42578125" style="43" customWidth="1"/>
    <col min="2587" max="2817" width="10.7109375" style="43"/>
    <col min="2818" max="2818" width="7.7109375" style="43" customWidth="1"/>
    <col min="2819" max="2819" width="13.42578125" style="43" customWidth="1"/>
    <col min="2820" max="2841" width="10.7109375" style="43" customWidth="1"/>
    <col min="2842" max="2842" width="11.42578125" style="43" customWidth="1"/>
    <col min="2843" max="3073" width="10.7109375" style="43"/>
    <col min="3074" max="3074" width="7.7109375" style="43" customWidth="1"/>
    <col min="3075" max="3075" width="13.42578125" style="43" customWidth="1"/>
    <col min="3076" max="3097" width="10.7109375" style="43" customWidth="1"/>
    <col min="3098" max="3098" width="11.42578125" style="43" customWidth="1"/>
    <col min="3099" max="3329" width="10.7109375" style="43"/>
    <col min="3330" max="3330" width="7.7109375" style="43" customWidth="1"/>
    <col min="3331" max="3331" width="13.42578125" style="43" customWidth="1"/>
    <col min="3332" max="3353" width="10.7109375" style="43" customWidth="1"/>
    <col min="3354" max="3354" width="11.42578125" style="43" customWidth="1"/>
    <col min="3355" max="3585" width="10.7109375" style="43"/>
    <col min="3586" max="3586" width="7.7109375" style="43" customWidth="1"/>
    <col min="3587" max="3587" width="13.42578125" style="43" customWidth="1"/>
    <col min="3588" max="3609" width="10.7109375" style="43" customWidth="1"/>
    <col min="3610" max="3610" width="11.42578125" style="43" customWidth="1"/>
    <col min="3611" max="3841" width="10.7109375" style="43"/>
    <col min="3842" max="3842" width="7.7109375" style="43" customWidth="1"/>
    <col min="3843" max="3843" width="13.42578125" style="43" customWidth="1"/>
    <col min="3844" max="3865" width="10.7109375" style="43" customWidth="1"/>
    <col min="3866" max="3866" width="11.42578125" style="43" customWidth="1"/>
    <col min="3867" max="4097" width="10.7109375" style="43"/>
    <col min="4098" max="4098" width="7.7109375" style="43" customWidth="1"/>
    <col min="4099" max="4099" width="13.42578125" style="43" customWidth="1"/>
    <col min="4100" max="4121" width="10.7109375" style="43" customWidth="1"/>
    <col min="4122" max="4122" width="11.42578125" style="43" customWidth="1"/>
    <col min="4123" max="4353" width="10.7109375" style="43"/>
    <col min="4354" max="4354" width="7.7109375" style="43" customWidth="1"/>
    <col min="4355" max="4355" width="13.42578125" style="43" customWidth="1"/>
    <col min="4356" max="4377" width="10.7109375" style="43" customWidth="1"/>
    <col min="4378" max="4378" width="11.42578125" style="43" customWidth="1"/>
    <col min="4379" max="4609" width="10.7109375" style="43"/>
    <col min="4610" max="4610" width="7.7109375" style="43" customWidth="1"/>
    <col min="4611" max="4611" width="13.42578125" style="43" customWidth="1"/>
    <col min="4612" max="4633" width="10.7109375" style="43" customWidth="1"/>
    <col min="4634" max="4634" width="11.42578125" style="43" customWidth="1"/>
    <col min="4635" max="4865" width="10.7109375" style="43"/>
    <col min="4866" max="4866" width="7.7109375" style="43" customWidth="1"/>
    <col min="4867" max="4867" width="13.42578125" style="43" customWidth="1"/>
    <col min="4868" max="4889" width="10.7109375" style="43" customWidth="1"/>
    <col min="4890" max="4890" width="11.42578125" style="43" customWidth="1"/>
    <col min="4891" max="5121" width="10.7109375" style="43"/>
    <col min="5122" max="5122" width="7.7109375" style="43" customWidth="1"/>
    <col min="5123" max="5123" width="13.42578125" style="43" customWidth="1"/>
    <col min="5124" max="5145" width="10.7109375" style="43" customWidth="1"/>
    <col min="5146" max="5146" width="11.42578125" style="43" customWidth="1"/>
    <col min="5147" max="5377" width="10.7109375" style="43"/>
    <col min="5378" max="5378" width="7.7109375" style="43" customWidth="1"/>
    <col min="5379" max="5379" width="13.42578125" style="43" customWidth="1"/>
    <col min="5380" max="5401" width="10.7109375" style="43" customWidth="1"/>
    <col min="5402" max="5402" width="11.42578125" style="43" customWidth="1"/>
    <col min="5403" max="5633" width="10.7109375" style="43"/>
    <col min="5634" max="5634" width="7.7109375" style="43" customWidth="1"/>
    <col min="5635" max="5635" width="13.42578125" style="43" customWidth="1"/>
    <col min="5636" max="5657" width="10.7109375" style="43" customWidth="1"/>
    <col min="5658" max="5658" width="11.42578125" style="43" customWidth="1"/>
    <col min="5659" max="5889" width="10.7109375" style="43"/>
    <col min="5890" max="5890" width="7.7109375" style="43" customWidth="1"/>
    <col min="5891" max="5891" width="13.42578125" style="43" customWidth="1"/>
    <col min="5892" max="5913" width="10.7109375" style="43" customWidth="1"/>
    <col min="5914" max="5914" width="11.42578125" style="43" customWidth="1"/>
    <col min="5915" max="6145" width="10.7109375" style="43"/>
    <col min="6146" max="6146" width="7.7109375" style="43" customWidth="1"/>
    <col min="6147" max="6147" width="13.42578125" style="43" customWidth="1"/>
    <col min="6148" max="6169" width="10.7109375" style="43" customWidth="1"/>
    <col min="6170" max="6170" width="11.42578125" style="43" customWidth="1"/>
    <col min="6171" max="6401" width="10.7109375" style="43"/>
    <col min="6402" max="6402" width="7.7109375" style="43" customWidth="1"/>
    <col min="6403" max="6403" width="13.42578125" style="43" customWidth="1"/>
    <col min="6404" max="6425" width="10.7109375" style="43" customWidth="1"/>
    <col min="6426" max="6426" width="11.42578125" style="43" customWidth="1"/>
    <col min="6427" max="6657" width="10.7109375" style="43"/>
    <col min="6658" max="6658" width="7.7109375" style="43" customWidth="1"/>
    <col min="6659" max="6659" width="13.42578125" style="43" customWidth="1"/>
    <col min="6660" max="6681" width="10.7109375" style="43" customWidth="1"/>
    <col min="6682" max="6682" width="11.42578125" style="43" customWidth="1"/>
    <col min="6683" max="6913" width="10.7109375" style="43"/>
    <col min="6914" max="6914" width="7.7109375" style="43" customWidth="1"/>
    <col min="6915" max="6915" width="13.42578125" style="43" customWidth="1"/>
    <col min="6916" max="6937" width="10.7109375" style="43" customWidth="1"/>
    <col min="6938" max="6938" width="11.42578125" style="43" customWidth="1"/>
    <col min="6939" max="7169" width="10.7109375" style="43"/>
    <col min="7170" max="7170" width="7.7109375" style="43" customWidth="1"/>
    <col min="7171" max="7171" width="13.42578125" style="43" customWidth="1"/>
    <col min="7172" max="7193" width="10.7109375" style="43" customWidth="1"/>
    <col min="7194" max="7194" width="11.42578125" style="43" customWidth="1"/>
    <col min="7195" max="7425" width="10.7109375" style="43"/>
    <col min="7426" max="7426" width="7.7109375" style="43" customWidth="1"/>
    <col min="7427" max="7427" width="13.42578125" style="43" customWidth="1"/>
    <col min="7428" max="7449" width="10.7109375" style="43" customWidth="1"/>
    <col min="7450" max="7450" width="11.42578125" style="43" customWidth="1"/>
    <col min="7451" max="7681" width="10.7109375" style="43"/>
    <col min="7682" max="7682" width="7.7109375" style="43" customWidth="1"/>
    <col min="7683" max="7683" width="13.42578125" style="43" customWidth="1"/>
    <col min="7684" max="7705" width="10.7109375" style="43" customWidth="1"/>
    <col min="7706" max="7706" width="11.42578125" style="43" customWidth="1"/>
    <col min="7707" max="7937" width="10.7109375" style="43"/>
    <col min="7938" max="7938" width="7.7109375" style="43" customWidth="1"/>
    <col min="7939" max="7939" width="13.42578125" style="43" customWidth="1"/>
    <col min="7940" max="7961" width="10.7109375" style="43" customWidth="1"/>
    <col min="7962" max="7962" width="11.42578125" style="43" customWidth="1"/>
    <col min="7963" max="8193" width="10.7109375" style="43"/>
    <col min="8194" max="8194" width="7.7109375" style="43" customWidth="1"/>
    <col min="8195" max="8195" width="13.42578125" style="43" customWidth="1"/>
    <col min="8196" max="8217" width="10.7109375" style="43" customWidth="1"/>
    <col min="8218" max="8218" width="11.42578125" style="43" customWidth="1"/>
    <col min="8219" max="8449" width="10.7109375" style="43"/>
    <col min="8450" max="8450" width="7.7109375" style="43" customWidth="1"/>
    <col min="8451" max="8451" width="13.42578125" style="43" customWidth="1"/>
    <col min="8452" max="8473" width="10.7109375" style="43" customWidth="1"/>
    <col min="8474" max="8474" width="11.42578125" style="43" customWidth="1"/>
    <col min="8475" max="8705" width="10.7109375" style="43"/>
    <col min="8706" max="8706" width="7.7109375" style="43" customWidth="1"/>
    <col min="8707" max="8707" width="13.42578125" style="43" customWidth="1"/>
    <col min="8708" max="8729" width="10.7109375" style="43" customWidth="1"/>
    <col min="8730" max="8730" width="11.42578125" style="43" customWidth="1"/>
    <col min="8731" max="8961" width="10.7109375" style="43"/>
    <col min="8962" max="8962" width="7.7109375" style="43" customWidth="1"/>
    <col min="8963" max="8963" width="13.42578125" style="43" customWidth="1"/>
    <col min="8964" max="8985" width="10.7109375" style="43" customWidth="1"/>
    <col min="8986" max="8986" width="11.42578125" style="43" customWidth="1"/>
    <col min="8987" max="9217" width="10.7109375" style="43"/>
    <col min="9218" max="9218" width="7.7109375" style="43" customWidth="1"/>
    <col min="9219" max="9219" width="13.42578125" style="43" customWidth="1"/>
    <col min="9220" max="9241" width="10.7109375" style="43" customWidth="1"/>
    <col min="9242" max="9242" width="11.42578125" style="43" customWidth="1"/>
    <col min="9243" max="9473" width="10.7109375" style="43"/>
    <col min="9474" max="9474" width="7.7109375" style="43" customWidth="1"/>
    <col min="9475" max="9475" width="13.42578125" style="43" customWidth="1"/>
    <col min="9476" max="9497" width="10.7109375" style="43" customWidth="1"/>
    <col min="9498" max="9498" width="11.42578125" style="43" customWidth="1"/>
    <col min="9499" max="9729" width="10.7109375" style="43"/>
    <col min="9730" max="9730" width="7.7109375" style="43" customWidth="1"/>
    <col min="9731" max="9731" width="13.42578125" style="43" customWidth="1"/>
    <col min="9732" max="9753" width="10.7109375" style="43" customWidth="1"/>
    <col min="9754" max="9754" width="11.42578125" style="43" customWidth="1"/>
    <col min="9755" max="9985" width="10.7109375" style="43"/>
    <col min="9986" max="9986" width="7.7109375" style="43" customWidth="1"/>
    <col min="9987" max="9987" width="13.42578125" style="43" customWidth="1"/>
    <col min="9988" max="10009" width="10.7109375" style="43" customWidth="1"/>
    <col min="10010" max="10010" width="11.42578125" style="43" customWidth="1"/>
    <col min="10011" max="10241" width="10.7109375" style="43"/>
    <col min="10242" max="10242" width="7.7109375" style="43" customWidth="1"/>
    <col min="10243" max="10243" width="13.42578125" style="43" customWidth="1"/>
    <col min="10244" max="10265" width="10.7109375" style="43" customWidth="1"/>
    <col min="10266" max="10266" width="11.42578125" style="43" customWidth="1"/>
    <col min="10267" max="10497" width="10.7109375" style="43"/>
    <col min="10498" max="10498" width="7.7109375" style="43" customWidth="1"/>
    <col min="10499" max="10499" width="13.42578125" style="43" customWidth="1"/>
    <col min="10500" max="10521" width="10.7109375" style="43" customWidth="1"/>
    <col min="10522" max="10522" width="11.42578125" style="43" customWidth="1"/>
    <col min="10523" max="10753" width="10.7109375" style="43"/>
    <col min="10754" max="10754" width="7.7109375" style="43" customWidth="1"/>
    <col min="10755" max="10755" width="13.42578125" style="43" customWidth="1"/>
    <col min="10756" max="10777" width="10.7109375" style="43" customWidth="1"/>
    <col min="10778" max="10778" width="11.42578125" style="43" customWidth="1"/>
    <col min="10779" max="11009" width="10.7109375" style="43"/>
    <col min="11010" max="11010" width="7.7109375" style="43" customWidth="1"/>
    <col min="11011" max="11011" width="13.42578125" style="43" customWidth="1"/>
    <col min="11012" max="11033" width="10.7109375" style="43" customWidth="1"/>
    <col min="11034" max="11034" width="11.42578125" style="43" customWidth="1"/>
    <col min="11035" max="11265" width="10.7109375" style="43"/>
    <col min="11266" max="11266" width="7.7109375" style="43" customWidth="1"/>
    <col min="11267" max="11267" width="13.42578125" style="43" customWidth="1"/>
    <col min="11268" max="11289" width="10.7109375" style="43" customWidth="1"/>
    <col min="11290" max="11290" width="11.42578125" style="43" customWidth="1"/>
    <col min="11291" max="11521" width="10.7109375" style="43"/>
    <col min="11522" max="11522" width="7.7109375" style="43" customWidth="1"/>
    <col min="11523" max="11523" width="13.42578125" style="43" customWidth="1"/>
    <col min="11524" max="11545" width="10.7109375" style="43" customWidth="1"/>
    <col min="11546" max="11546" width="11.42578125" style="43" customWidth="1"/>
    <col min="11547" max="11777" width="10.7109375" style="43"/>
    <col min="11778" max="11778" width="7.7109375" style="43" customWidth="1"/>
    <col min="11779" max="11779" width="13.42578125" style="43" customWidth="1"/>
    <col min="11780" max="11801" width="10.7109375" style="43" customWidth="1"/>
    <col min="11802" max="11802" width="11.42578125" style="43" customWidth="1"/>
    <col min="11803" max="12033" width="10.7109375" style="43"/>
    <col min="12034" max="12034" width="7.7109375" style="43" customWidth="1"/>
    <col min="12035" max="12035" width="13.42578125" style="43" customWidth="1"/>
    <col min="12036" max="12057" width="10.7109375" style="43" customWidth="1"/>
    <col min="12058" max="12058" width="11.42578125" style="43" customWidth="1"/>
    <col min="12059" max="12289" width="10.7109375" style="43"/>
    <col min="12290" max="12290" width="7.7109375" style="43" customWidth="1"/>
    <col min="12291" max="12291" width="13.42578125" style="43" customWidth="1"/>
    <col min="12292" max="12313" width="10.7109375" style="43" customWidth="1"/>
    <col min="12314" max="12314" width="11.42578125" style="43" customWidth="1"/>
    <col min="12315" max="12545" width="10.7109375" style="43"/>
    <col min="12546" max="12546" width="7.7109375" style="43" customWidth="1"/>
    <col min="12547" max="12547" width="13.42578125" style="43" customWidth="1"/>
    <col min="12548" max="12569" width="10.7109375" style="43" customWidth="1"/>
    <col min="12570" max="12570" width="11.42578125" style="43" customWidth="1"/>
    <col min="12571" max="12801" width="10.7109375" style="43"/>
    <col min="12802" max="12802" width="7.7109375" style="43" customWidth="1"/>
    <col min="12803" max="12803" width="13.42578125" style="43" customWidth="1"/>
    <col min="12804" max="12825" width="10.7109375" style="43" customWidth="1"/>
    <col min="12826" max="12826" width="11.42578125" style="43" customWidth="1"/>
    <col min="12827" max="13057" width="10.7109375" style="43"/>
    <col min="13058" max="13058" width="7.7109375" style="43" customWidth="1"/>
    <col min="13059" max="13059" width="13.42578125" style="43" customWidth="1"/>
    <col min="13060" max="13081" width="10.7109375" style="43" customWidth="1"/>
    <col min="13082" max="13082" width="11.42578125" style="43" customWidth="1"/>
    <col min="13083" max="13313" width="10.7109375" style="43"/>
    <col min="13314" max="13314" width="7.7109375" style="43" customWidth="1"/>
    <col min="13315" max="13315" width="13.42578125" style="43" customWidth="1"/>
    <col min="13316" max="13337" width="10.7109375" style="43" customWidth="1"/>
    <col min="13338" max="13338" width="11.42578125" style="43" customWidth="1"/>
    <col min="13339" max="13569" width="10.7109375" style="43"/>
    <col min="13570" max="13570" width="7.7109375" style="43" customWidth="1"/>
    <col min="13571" max="13571" width="13.42578125" style="43" customWidth="1"/>
    <col min="13572" max="13593" width="10.7109375" style="43" customWidth="1"/>
    <col min="13594" max="13594" width="11.42578125" style="43" customWidth="1"/>
    <col min="13595" max="13825" width="10.7109375" style="43"/>
    <col min="13826" max="13826" width="7.7109375" style="43" customWidth="1"/>
    <col min="13827" max="13827" width="13.42578125" style="43" customWidth="1"/>
    <col min="13828" max="13849" width="10.7109375" style="43" customWidth="1"/>
    <col min="13850" max="13850" width="11.42578125" style="43" customWidth="1"/>
    <col min="13851" max="14081" width="10.7109375" style="43"/>
    <col min="14082" max="14082" width="7.7109375" style="43" customWidth="1"/>
    <col min="14083" max="14083" width="13.42578125" style="43" customWidth="1"/>
    <col min="14084" max="14105" width="10.7109375" style="43" customWidth="1"/>
    <col min="14106" max="14106" width="11.42578125" style="43" customWidth="1"/>
    <col min="14107" max="14337" width="10.7109375" style="43"/>
    <col min="14338" max="14338" width="7.7109375" style="43" customWidth="1"/>
    <col min="14339" max="14339" width="13.42578125" style="43" customWidth="1"/>
    <col min="14340" max="14361" width="10.7109375" style="43" customWidth="1"/>
    <col min="14362" max="14362" width="11.42578125" style="43" customWidth="1"/>
    <col min="14363" max="14593" width="10.7109375" style="43"/>
    <col min="14594" max="14594" width="7.7109375" style="43" customWidth="1"/>
    <col min="14595" max="14595" width="13.42578125" style="43" customWidth="1"/>
    <col min="14596" max="14617" width="10.7109375" style="43" customWidth="1"/>
    <col min="14618" max="14618" width="11.42578125" style="43" customWidth="1"/>
    <col min="14619" max="14849" width="10.7109375" style="43"/>
    <col min="14850" max="14850" width="7.7109375" style="43" customWidth="1"/>
    <col min="14851" max="14851" width="13.42578125" style="43" customWidth="1"/>
    <col min="14852" max="14873" width="10.7109375" style="43" customWidth="1"/>
    <col min="14874" max="14874" width="11.42578125" style="43" customWidth="1"/>
    <col min="14875" max="15105" width="10.7109375" style="43"/>
    <col min="15106" max="15106" width="7.7109375" style="43" customWidth="1"/>
    <col min="15107" max="15107" width="13.42578125" style="43" customWidth="1"/>
    <col min="15108" max="15129" width="10.7109375" style="43" customWidth="1"/>
    <col min="15130" max="15130" width="11.42578125" style="43" customWidth="1"/>
    <col min="15131" max="15361" width="10.7109375" style="43"/>
    <col min="15362" max="15362" width="7.7109375" style="43" customWidth="1"/>
    <col min="15363" max="15363" width="13.42578125" style="43" customWidth="1"/>
    <col min="15364" max="15385" width="10.7109375" style="43" customWidth="1"/>
    <col min="15386" max="15386" width="11.42578125" style="43" customWidth="1"/>
    <col min="15387" max="15617" width="10.7109375" style="43"/>
    <col min="15618" max="15618" width="7.7109375" style="43" customWidth="1"/>
    <col min="15619" max="15619" width="13.42578125" style="43" customWidth="1"/>
    <col min="15620" max="15641" width="10.7109375" style="43" customWidth="1"/>
    <col min="15642" max="15642" width="11.42578125" style="43" customWidth="1"/>
    <col min="15643" max="15873" width="10.7109375" style="43"/>
    <col min="15874" max="15874" width="7.7109375" style="43" customWidth="1"/>
    <col min="15875" max="15875" width="13.42578125" style="43" customWidth="1"/>
    <col min="15876" max="15897" width="10.7109375" style="43" customWidth="1"/>
    <col min="15898" max="15898" width="11.42578125" style="43" customWidth="1"/>
    <col min="15899" max="16129" width="10.7109375" style="43"/>
    <col min="16130" max="16130" width="7.7109375" style="43" customWidth="1"/>
    <col min="16131" max="16131" width="13.42578125" style="43" customWidth="1"/>
    <col min="16132" max="16153" width="10.7109375" style="43" customWidth="1"/>
    <col min="16154" max="16154" width="11.42578125" style="43" customWidth="1"/>
    <col min="16155" max="16384" width="10.7109375" style="43"/>
  </cols>
  <sheetData>
    <row r="1" spans="1:26" s="9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9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95" customFormat="1" ht="24.75" customHeight="1">
      <c r="A3" s="174" t="s">
        <v>35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s="40" customFormat="1" ht="24.75" customHeight="1" thickBot="1">
      <c r="A4" s="194" t="s">
        <v>24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spans="1:26" s="40" customFormat="1" ht="27.75" customHeight="1">
      <c r="A5" s="183" t="s">
        <v>10</v>
      </c>
      <c r="B5" s="192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40" customFormat="1" ht="36" customHeight="1">
      <c r="A6" s="184"/>
      <c r="B6" s="193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40" customFormat="1" ht="45.75" customHeight="1">
      <c r="A7" s="64">
        <v>1</v>
      </c>
      <c r="B7" s="7" t="s">
        <v>17</v>
      </c>
      <c r="C7" s="52">
        <f>HLOOKUP(C6,[1]RCH!C4:W10,7,0)</f>
        <v>1.0042</v>
      </c>
      <c r="D7" s="52">
        <f>HLOOKUP(D6,[1]RCH!D4:X10,7,0)</f>
        <v>0.74</v>
      </c>
      <c r="E7" s="52">
        <f>HLOOKUP(E6,[1]RCH!E4:X10,7,0)</f>
        <v>0.32</v>
      </c>
      <c r="F7" s="52">
        <f>HLOOKUP(F6,[1]RCH!F4:X10,7,0)</f>
        <v>1.26</v>
      </c>
      <c r="G7" s="52">
        <f>HLOOKUP(G6,[1]RCH!G4:X10,7,0)</f>
        <v>0.82</v>
      </c>
      <c r="H7" s="52">
        <f>HLOOKUP(H6,[1]RCH!H4:Y10,7,0)</f>
        <v>0.3</v>
      </c>
      <c r="I7" s="52">
        <f>HLOOKUP(I6,[1]RCH!I4:Z10,7,0)</f>
        <v>0.93</v>
      </c>
      <c r="J7" s="52">
        <f>HLOOKUP(J6,[1]RCH!J4:AA10,7,0)</f>
        <v>0.42</v>
      </c>
      <c r="K7" s="52">
        <f>HLOOKUP(K6,[1]RCH!K4:AB10,7,0)</f>
        <v>0.44</v>
      </c>
      <c r="L7" s="52">
        <f>HLOOKUP(L6,[1]RCH!L4:AC10,7,0)</f>
        <v>2.11</v>
      </c>
      <c r="M7" s="52">
        <f>HLOOKUP(M6,[1]RCH!M4:AD10,7,0)</f>
        <v>1.29</v>
      </c>
      <c r="N7" s="52">
        <f>HLOOKUP(N6,[1]RCH!N4:AE10,7,0)</f>
        <v>1.43</v>
      </c>
      <c r="O7" s="52">
        <f>HLOOKUP(O6,[1]RCH!O4:AF10,7,0)</f>
        <v>2.23</v>
      </c>
      <c r="P7" s="52">
        <f>HLOOKUP(P6,[1]RCH!P4:AG10,7,0)</f>
        <v>2.2200000000000002</v>
      </c>
      <c r="Q7" s="52">
        <f>HLOOKUP(Q6,[1]RCH!Q4:AH10,7,0)</f>
        <v>1.28</v>
      </c>
      <c r="R7" s="52">
        <f>HLOOKUP(R6,[1]RCH!R4:AI10,7,0)</f>
        <v>2.5299999999999998</v>
      </c>
      <c r="S7" s="52">
        <f>HLOOKUP(S6,[1]RCH!S4:AJ10,7,0)</f>
        <v>2.1</v>
      </c>
      <c r="T7" s="52">
        <f>HLOOKUP(T6,[1]RCH!T4:AK10,7,0)</f>
        <v>1.73</v>
      </c>
      <c r="U7" s="52">
        <f>HLOOKUP(U6,[1]RCH!U4:AL10,7,0)</f>
        <v>2.76</v>
      </c>
      <c r="V7" s="52">
        <f>HLOOKUP(V6,[1]RCH!V4:AM10,7,0)</f>
        <v>2.76</v>
      </c>
      <c r="W7" s="52">
        <f>HLOOKUP(W6,[1]RCH!W4:AN10,7,0)</f>
        <v>2.2951709</v>
      </c>
      <c r="X7" s="52">
        <f>SUM(C7+F7+I7+L7+O7+R7+U7)</f>
        <v>12.824199999999999</v>
      </c>
      <c r="Y7" s="52">
        <f>SUM(D7+G7+J7+M7+P7+S7+V7)</f>
        <v>10.35</v>
      </c>
      <c r="Z7" s="65">
        <f>SUM(E7+H7+K7+N7+Q7+T7+W7)</f>
        <v>7.7951709000000005</v>
      </c>
    </row>
    <row r="8" spans="1:26" s="40" customFormat="1" ht="45.75" customHeight="1">
      <c r="A8" s="129">
        <v>2</v>
      </c>
      <c r="B8" s="51" t="s">
        <v>18</v>
      </c>
      <c r="C8" s="52">
        <f>HLOOKUP(C6,[1]Additionalities!C4:W10,7,0)</f>
        <v>0</v>
      </c>
      <c r="D8" s="52">
        <f>HLOOKUP(D6,[1]Additionalities!D4:X10,7,0)</f>
        <v>0.44</v>
      </c>
      <c r="E8" s="52">
        <f>HLOOKUP(E6,[1]Additionalities!E4:Y10,7,0)</f>
        <v>0</v>
      </c>
      <c r="F8" s="52">
        <f>HLOOKUP(F6,[1]Additionalities!F4:Z10,7,0)</f>
        <v>1.19</v>
      </c>
      <c r="G8" s="52">
        <f>HLOOKUP(G6,[1]Additionalities!G4:AA10,7,0)</f>
        <v>0.46660000000000001</v>
      </c>
      <c r="H8" s="52">
        <f>HLOOKUP(H6,[1]Additionalities!H4:AB10,7,0)</f>
        <v>0.13</v>
      </c>
      <c r="I8" s="52">
        <f>HLOOKUP(I6,[1]Additionalities!I4:AC10,7,0)</f>
        <v>2.08</v>
      </c>
      <c r="J8" s="52">
        <f>HLOOKUP(J6,[1]Additionalities!J4:AD10,7,0)</f>
        <v>1.77</v>
      </c>
      <c r="K8" s="52">
        <f>HLOOKUP(K6,[1]Additionalities!K4:AE10,7,0)</f>
        <v>0.09</v>
      </c>
      <c r="L8" s="52">
        <f>HLOOKUP(L6,[1]Additionalities!L4:AF10,7,0)</f>
        <v>1.75</v>
      </c>
      <c r="M8" s="52">
        <f>HLOOKUP(M6,[1]Additionalities!M4:AG10,7,0)</f>
        <v>0.04</v>
      </c>
      <c r="N8" s="52">
        <f>HLOOKUP(N6,[1]Additionalities!N4:AH10,7,0)</f>
        <v>0.56000000000000005</v>
      </c>
      <c r="O8" s="52">
        <f>HLOOKUP(O6,[1]Additionalities!O4:AI10,7,0)</f>
        <v>2.38</v>
      </c>
      <c r="P8" s="52">
        <f>HLOOKUP(P6,[1]Additionalities!P4:AJ10,7,0)</f>
        <v>2.19</v>
      </c>
      <c r="Q8" s="52">
        <f>HLOOKUP(Q6,[1]Additionalities!Q4:AK10,7,0)</f>
        <v>1.74</v>
      </c>
      <c r="R8" s="52">
        <f>HLOOKUP(R6,[1]Additionalities!R4:AL10,7,0)</f>
        <v>2.8</v>
      </c>
      <c r="S8" s="52">
        <f>HLOOKUP(S6,[1]Additionalities!S4:AM10,7,0)</f>
        <v>2.29</v>
      </c>
      <c r="T8" s="52">
        <f>HLOOKUP(T6,[1]Additionalities!T4:AN10,7,0)</f>
        <v>2.86</v>
      </c>
      <c r="U8" s="52">
        <f>HLOOKUP(U6,[1]Additionalities!U4:AO10,7,0)</f>
        <v>3.4</v>
      </c>
      <c r="V8" s="52">
        <f>HLOOKUP(V6,[1]Additionalities!V4:AP10,7,0)</f>
        <v>3.4</v>
      </c>
      <c r="W8" s="52">
        <f>HLOOKUP(W6,[1]Additionalities!W4:AQ10,7,0)</f>
        <v>1.2701272999999997</v>
      </c>
      <c r="X8" s="52">
        <f t="shared" ref="X8" si="0">SUM(C8+F8+I8+L8+O8+R8+U8)</f>
        <v>13.6</v>
      </c>
      <c r="Y8" s="52">
        <f t="shared" ref="Y8" si="1">SUM(D8+G8+J8+M8+P8+S8+V8)</f>
        <v>10.5966</v>
      </c>
      <c r="Z8" s="65">
        <f t="shared" ref="Z8" si="2">SUM(E8+H8+K8+N8+Q8+T8+W8)</f>
        <v>6.6501272999999994</v>
      </c>
    </row>
    <row r="9" spans="1:26" s="139" customFormat="1" ht="24.7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BH!B10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BH!B11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ht="18.75">
      <c r="A12" s="44"/>
      <c r="B12" s="155" t="e">
        <f>BH!B12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55" orientation="landscape" r:id="rId1"/>
    </customSheetView>
  </customSheetViews>
  <mergeCells count="15">
    <mergeCell ref="X5:Z5"/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O5:Q5"/>
    <mergeCell ref="R5:T5"/>
  </mergeCells>
  <pageMargins left="0.11811023622047245" right="0.11811023622047245" top="0.55118110236220474" bottom="0.35433070866141736" header="0.31496062992125984" footer="0.31496062992125984"/>
  <pageSetup paperSize="9" scale="5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B62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9" sqref="I9"/>
    </sheetView>
  </sheetViews>
  <sheetFormatPr defaultRowHeight="15"/>
  <cols>
    <col min="1" max="1" width="7.42578125" style="40" customWidth="1"/>
    <col min="2" max="2" width="15.140625" style="40" customWidth="1"/>
    <col min="3" max="3" width="10.85546875" style="40" customWidth="1"/>
    <col min="4" max="5" width="9.140625" style="40"/>
    <col min="6" max="6" width="10.5703125" style="40" customWidth="1"/>
    <col min="7" max="8" width="9.140625" style="40"/>
    <col min="9" max="9" width="10.5703125" style="40" customWidth="1"/>
    <col min="10" max="10" width="9.140625" style="40"/>
    <col min="11" max="11" width="8.28515625" style="40" customWidth="1"/>
    <col min="12" max="12" width="11" style="40" customWidth="1"/>
    <col min="13" max="13" width="9.140625" style="40"/>
    <col min="14" max="14" width="8.42578125" style="40" customWidth="1"/>
    <col min="15" max="15" width="10.28515625" style="40" customWidth="1"/>
    <col min="16" max="16" width="9.140625" style="40"/>
    <col min="17" max="17" width="8.42578125" style="40" customWidth="1"/>
    <col min="18" max="18" width="10.5703125" style="40" customWidth="1"/>
    <col min="19" max="19" width="10.140625" style="40" customWidth="1"/>
    <col min="20" max="20" width="9.7109375" style="40" customWidth="1"/>
    <col min="21" max="21" width="10.28515625" style="40" customWidth="1"/>
    <col min="22" max="22" width="10.42578125" style="40" customWidth="1"/>
    <col min="23" max="23" width="10" style="40" customWidth="1"/>
    <col min="24" max="24" width="11.7109375" style="40" customWidth="1"/>
    <col min="25" max="25" width="9.85546875" style="40" customWidth="1"/>
    <col min="26" max="26" width="10.42578125" style="40" customWidth="1"/>
    <col min="27" max="16384" width="9.140625" style="40"/>
  </cols>
  <sheetData>
    <row r="1" spans="1:132" s="143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</row>
    <row r="2" spans="1:132" s="143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</row>
    <row r="3" spans="1:132" s="143" customFormat="1" ht="21" customHeight="1">
      <c r="A3" s="174" t="s">
        <v>36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</row>
    <row r="4" spans="1:132" s="26" customFormat="1" ht="23.25" customHeight="1" thickBot="1">
      <c r="A4" s="205" t="s">
        <v>21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</row>
    <row r="5" spans="1:132" s="26" customFormat="1" ht="29.25" customHeight="1">
      <c r="A5" s="175" t="s">
        <v>10</v>
      </c>
      <c r="B5" s="202" t="s">
        <v>11</v>
      </c>
      <c r="C5" s="169" t="s">
        <v>3</v>
      </c>
      <c r="D5" s="170"/>
      <c r="E5" s="179"/>
      <c r="F5" s="169" t="s">
        <v>4</v>
      </c>
      <c r="G5" s="170"/>
      <c r="H5" s="179"/>
      <c r="I5" s="169" t="s">
        <v>5</v>
      </c>
      <c r="J5" s="170"/>
      <c r="K5" s="179"/>
      <c r="L5" s="169" t="s">
        <v>6</v>
      </c>
      <c r="M5" s="170"/>
      <c r="N5" s="179"/>
      <c r="O5" s="169" t="s">
        <v>7</v>
      </c>
      <c r="P5" s="170"/>
      <c r="Q5" s="179"/>
      <c r="R5" s="169" t="s">
        <v>8</v>
      </c>
      <c r="S5" s="170"/>
      <c r="T5" s="179"/>
      <c r="U5" s="169" t="s">
        <v>26</v>
      </c>
      <c r="V5" s="170"/>
      <c r="W5" s="179"/>
      <c r="X5" s="169" t="s">
        <v>9</v>
      </c>
      <c r="Y5" s="170"/>
      <c r="Z5" s="171"/>
      <c r="AA5" s="198"/>
      <c r="AB5" s="198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9"/>
      <c r="AZ5" s="198"/>
      <c r="BA5" s="198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9"/>
      <c r="BY5" s="198"/>
      <c r="BZ5" s="198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9"/>
      <c r="CX5" s="198"/>
      <c r="CY5" s="198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9"/>
      <c r="DW5" s="198"/>
      <c r="DX5" s="198"/>
      <c r="DY5" s="195"/>
      <c r="DZ5" s="195"/>
      <c r="EA5" s="195"/>
      <c r="EB5" s="101"/>
    </row>
    <row r="6" spans="1:132" s="26" customFormat="1" ht="31.5">
      <c r="A6" s="176"/>
      <c r="B6" s="203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4" t="s">
        <v>16</v>
      </c>
      <c r="U6" s="115" t="s">
        <v>22</v>
      </c>
      <c r="V6" s="113" t="s">
        <v>15</v>
      </c>
      <c r="W6" s="116" t="s">
        <v>16</v>
      </c>
      <c r="X6" s="10" t="s">
        <v>12</v>
      </c>
      <c r="Y6" s="10" t="s">
        <v>13</v>
      </c>
      <c r="Z6" s="70" t="s">
        <v>14</v>
      </c>
      <c r="AA6" s="198"/>
      <c r="AB6" s="198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8"/>
      <c r="AN6" s="28"/>
      <c r="AO6" s="27"/>
      <c r="AP6" s="28"/>
      <c r="AQ6" s="28"/>
      <c r="AR6" s="27"/>
      <c r="AS6" s="28"/>
      <c r="AT6" s="28"/>
      <c r="AU6" s="27"/>
      <c r="AV6" s="27"/>
      <c r="AW6" s="27"/>
      <c r="AX6" s="28"/>
      <c r="AY6" s="200"/>
      <c r="AZ6" s="198"/>
      <c r="BA6" s="198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28"/>
      <c r="BN6" s="27"/>
      <c r="BO6" s="28"/>
      <c r="BP6" s="28"/>
      <c r="BQ6" s="27"/>
      <c r="BR6" s="28"/>
      <c r="BS6" s="28"/>
      <c r="BT6" s="27"/>
      <c r="BU6" s="27"/>
      <c r="BV6" s="27"/>
      <c r="BW6" s="28"/>
      <c r="BX6" s="200"/>
      <c r="BY6" s="198"/>
      <c r="BZ6" s="198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8"/>
      <c r="CL6" s="28"/>
      <c r="CM6" s="27"/>
      <c r="CN6" s="28"/>
      <c r="CO6" s="28"/>
      <c r="CP6" s="27"/>
      <c r="CQ6" s="28"/>
      <c r="CR6" s="28"/>
      <c r="CS6" s="27"/>
      <c r="CT6" s="27"/>
      <c r="CU6" s="27"/>
      <c r="CV6" s="28"/>
      <c r="CW6" s="200"/>
      <c r="CX6" s="198"/>
      <c r="CY6" s="198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8"/>
      <c r="DK6" s="28"/>
      <c r="DL6" s="27"/>
      <c r="DM6" s="28"/>
      <c r="DN6" s="28"/>
      <c r="DO6" s="27"/>
      <c r="DP6" s="28"/>
      <c r="DQ6" s="28"/>
      <c r="DR6" s="27"/>
      <c r="DS6" s="27"/>
      <c r="DT6" s="27"/>
      <c r="DU6" s="28"/>
      <c r="DV6" s="200"/>
      <c r="DW6" s="198"/>
      <c r="DX6" s="198"/>
      <c r="DY6" s="27"/>
      <c r="DZ6" s="27"/>
      <c r="EA6" s="27"/>
      <c r="EB6" s="27"/>
    </row>
    <row r="7" spans="1:132" s="26" customFormat="1" ht="39.75" customHeight="1">
      <c r="A7" s="127">
        <v>1</v>
      </c>
      <c r="B7" s="15" t="s">
        <v>17</v>
      </c>
      <c r="C7" s="52">
        <f>HLOOKUP(C6,[1]RCH!C4:W11,8,0)</f>
        <v>32.941499999999998</v>
      </c>
      <c r="D7" s="52">
        <f>HLOOKUP(D6,[1]RCH!D4:X11,8,0)</f>
        <v>27.46</v>
      </c>
      <c r="E7" s="52">
        <f>HLOOKUP(E6,[1]RCH!E4:X11,8,0)</f>
        <v>25.29</v>
      </c>
      <c r="F7" s="52">
        <f>HLOOKUP(F6,[1]RCH!F4:X11,8,0)</f>
        <v>40.619999999999997</v>
      </c>
      <c r="G7" s="52">
        <f>HLOOKUP(G6,[1]RCH!G4:X11,8,0)</f>
        <v>43.96</v>
      </c>
      <c r="H7" s="52">
        <f>HLOOKUP(H6,[1]RCH!H4:Y11,8,0)</f>
        <v>35.19</v>
      </c>
      <c r="I7" s="52">
        <f>HLOOKUP(I6,[1]RCH!I4:Z11,8,0)</f>
        <v>35.76</v>
      </c>
      <c r="J7" s="52">
        <f>HLOOKUP(J6,[1]RCH!J4:AA11,8,0)</f>
        <v>35.76</v>
      </c>
      <c r="K7" s="52">
        <f>HLOOKUP(K6,[1]RCH!K4:AB11,8,0)</f>
        <v>64.17</v>
      </c>
      <c r="L7" s="52">
        <f>HLOOKUP(L6,[1]RCH!L4:AC11,8,0)</f>
        <v>63.01</v>
      </c>
      <c r="M7" s="52">
        <f>HLOOKUP(M6,[1]RCH!M4:AD11,8,0)</f>
        <v>63.01</v>
      </c>
      <c r="N7" s="52">
        <f>HLOOKUP(N6,[1]RCH!N4:AE11,8,0)</f>
        <v>45.66</v>
      </c>
      <c r="O7" s="52">
        <f>HLOOKUP(O6,[1]RCH!O4:AF11,8,0)</f>
        <v>77.12</v>
      </c>
      <c r="P7" s="52">
        <f>HLOOKUP(P6,[1]RCH!P4:AG11,8,0)</f>
        <v>77.12</v>
      </c>
      <c r="Q7" s="52">
        <f>HLOOKUP(Q6,[1]RCH!Q4:AH11,8,0)</f>
        <v>58.55</v>
      </c>
      <c r="R7" s="52">
        <f>HLOOKUP(R6,[1]RCH!R4:AI11,8,0)</f>
        <v>87.56</v>
      </c>
      <c r="S7" s="52">
        <f>HLOOKUP(S6,[1]RCH!S4:AJ11,8,0)</f>
        <v>97.56</v>
      </c>
      <c r="T7" s="52">
        <f>HLOOKUP(T6,[1]RCH!T4:AK11,8,0)</f>
        <v>90.64</v>
      </c>
      <c r="U7" s="52">
        <f>HLOOKUP(U6,[1]RCH!U4:AL11,8,0)</f>
        <v>96.58</v>
      </c>
      <c r="V7" s="52">
        <f>HLOOKUP(V6,[1]RCH!V4:AM11,8,0)</f>
        <v>96.58</v>
      </c>
      <c r="W7" s="52">
        <f>HLOOKUP(W6,[1]RCH!W4:AN11,8,0)</f>
        <v>73.285200000000003</v>
      </c>
      <c r="X7" s="52">
        <f>SUM(C7+F7+I7+L7+O7+R7+U7)</f>
        <v>433.59149999999994</v>
      </c>
      <c r="Y7" s="52">
        <f>SUM(D7+G7+J7+M7+P7+S7+V7)</f>
        <v>441.45</v>
      </c>
      <c r="Z7" s="65">
        <f>SUM(E7+H7+K7+N7+Q7+T7+W7)</f>
        <v>392.78520000000003</v>
      </c>
      <c r="AA7" s="29"/>
      <c r="AB7" s="18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1"/>
      <c r="AS7" s="32"/>
      <c r="AT7" s="31"/>
      <c r="AU7" s="30"/>
      <c r="AV7" s="30"/>
      <c r="AW7" s="30"/>
      <c r="AX7" s="30"/>
      <c r="AY7" s="33"/>
      <c r="AZ7" s="29"/>
      <c r="BA7" s="18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1"/>
      <c r="BR7" s="32"/>
      <c r="BS7" s="31"/>
      <c r="BT7" s="30"/>
      <c r="BU7" s="30"/>
      <c r="BV7" s="30"/>
      <c r="BW7" s="30"/>
      <c r="BX7" s="33"/>
      <c r="BY7" s="29"/>
      <c r="BZ7" s="18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1"/>
      <c r="CQ7" s="32"/>
      <c r="CR7" s="31"/>
      <c r="CS7" s="30"/>
      <c r="CT7" s="30"/>
      <c r="CU7" s="30"/>
      <c r="CV7" s="30"/>
      <c r="CW7" s="33"/>
      <c r="CX7" s="29"/>
      <c r="CY7" s="18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1"/>
      <c r="DP7" s="32"/>
      <c r="DQ7" s="31"/>
      <c r="DR7" s="30"/>
      <c r="DS7" s="30"/>
      <c r="DT7" s="30"/>
      <c r="DU7" s="30"/>
      <c r="DV7" s="33"/>
      <c r="DW7" s="29"/>
      <c r="DX7" s="18"/>
      <c r="DY7" s="30"/>
      <c r="DZ7" s="30"/>
      <c r="EA7" s="30"/>
      <c r="EB7" s="30"/>
    </row>
    <row r="8" spans="1:132" s="26" customFormat="1" ht="39.75" customHeight="1">
      <c r="A8" s="64">
        <v>2</v>
      </c>
      <c r="B8" s="7" t="s">
        <v>18</v>
      </c>
      <c r="C8" s="52">
        <f>HLOOKUP(C6,[1]Additionalities!C4:W11,8,0)</f>
        <v>0</v>
      </c>
      <c r="D8" s="52">
        <f>HLOOKUP(D6,[1]Additionalities!D4:X11,8,0)</f>
        <v>29.096</v>
      </c>
      <c r="E8" s="52">
        <f>HLOOKUP(E6,[1]Additionalities!E4:Y11,8,0)</f>
        <v>4.8899999999999997</v>
      </c>
      <c r="F8" s="52">
        <f>HLOOKUP(F6,[1]Additionalities!F4:Z11,8,0)</f>
        <v>36.74</v>
      </c>
      <c r="G8" s="52">
        <f>HLOOKUP(G6,[1]Additionalities!G4:AA11,8,0)</f>
        <v>61.751899999999999</v>
      </c>
      <c r="H8" s="52">
        <f>HLOOKUP(H6,[1]Additionalities!H4:AB11,8,0)</f>
        <v>41</v>
      </c>
      <c r="I8" s="52">
        <f>HLOOKUP(I6,[1]Additionalities!I4:AC11,8,0)</f>
        <v>64.23</v>
      </c>
      <c r="J8" s="52">
        <f>HLOOKUP(J6,[1]Additionalities!J4:AD11,8,0)</f>
        <v>64.13</v>
      </c>
      <c r="K8" s="52">
        <f>HLOOKUP(K6,[1]Additionalities!K4:AE11,8,0)</f>
        <v>13.06</v>
      </c>
      <c r="L8" s="52">
        <f>HLOOKUP(L6,[1]Additionalities!L4:AF11,8,0)</f>
        <v>54.18</v>
      </c>
      <c r="M8" s="52">
        <f>HLOOKUP(M6,[1]Additionalities!M4:AG11,8,0)</f>
        <v>54.18</v>
      </c>
      <c r="N8" s="52">
        <f>HLOOKUP(N6,[1]Additionalities!N4:AH11,8,0)</f>
        <v>8.92</v>
      </c>
      <c r="O8" s="52">
        <f>HLOOKUP(O6,[1]Additionalities!O4:AI11,8,0)</f>
        <v>82.49</v>
      </c>
      <c r="P8" s="52">
        <f>HLOOKUP(P6,[1]Additionalities!P4:AJ11,8,0)</f>
        <v>82.42</v>
      </c>
      <c r="Q8" s="52">
        <f>HLOOKUP(Q6,[1]Additionalities!Q4:AK11,8,0)</f>
        <v>47.49</v>
      </c>
      <c r="R8" s="52">
        <f>HLOOKUP(R6,[1]Additionalities!R4:AL11,8,0)</f>
        <v>97.1</v>
      </c>
      <c r="S8" s="52">
        <f>HLOOKUP(S6,[1]Additionalities!S4:AM11,8,0)</f>
        <v>80</v>
      </c>
      <c r="T8" s="52">
        <f>HLOOKUP(T6,[1]Additionalities!T4:AN11,8,0)</f>
        <v>80.17</v>
      </c>
      <c r="U8" s="52">
        <f>HLOOKUP(U6,[1]Additionalities!U4:AO11,8,0)</f>
        <v>118.9</v>
      </c>
      <c r="V8" s="52">
        <f>HLOOKUP(V6,[1]Additionalities!V4:AP11,8,0)</f>
        <v>89.17</v>
      </c>
      <c r="W8" s="52">
        <f>HLOOKUP(W6,[1]Additionalities!W4:AQ11,8,0)</f>
        <v>94.989199999999997</v>
      </c>
      <c r="X8" s="52">
        <f t="shared" ref="X8" si="0">SUM(C8+F8+I8+L8+O8+R8+U8)</f>
        <v>453.64</v>
      </c>
      <c r="Y8" s="52">
        <f t="shared" ref="Y8" si="1">SUM(D8+G8+J8+M8+P8+S8+V8)</f>
        <v>460.74790000000002</v>
      </c>
      <c r="Z8" s="65">
        <f t="shared" ref="Z8" si="2">SUM(E8+H8+K8+N8+Q8+T8+W8)</f>
        <v>290.51920000000001</v>
      </c>
      <c r="AA8" s="29"/>
      <c r="AB8" s="34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1"/>
      <c r="AS8" s="32"/>
      <c r="AT8" s="31"/>
      <c r="AU8" s="30"/>
      <c r="AV8" s="30"/>
      <c r="AW8" s="30"/>
      <c r="AX8" s="30"/>
      <c r="AY8" s="33"/>
      <c r="AZ8" s="29"/>
      <c r="BA8" s="34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1"/>
      <c r="BR8" s="32"/>
      <c r="BS8" s="31"/>
      <c r="BT8" s="30"/>
      <c r="BU8" s="30"/>
      <c r="BV8" s="30"/>
      <c r="BW8" s="30"/>
      <c r="BX8" s="33"/>
      <c r="BY8" s="29"/>
      <c r="BZ8" s="34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1"/>
      <c r="CQ8" s="32"/>
      <c r="CR8" s="31"/>
      <c r="CS8" s="30"/>
      <c r="CT8" s="30"/>
      <c r="CU8" s="30"/>
      <c r="CV8" s="30"/>
      <c r="CW8" s="33"/>
      <c r="CX8" s="29"/>
      <c r="CY8" s="34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1"/>
      <c r="DP8" s="32"/>
      <c r="DQ8" s="31"/>
      <c r="DR8" s="30"/>
      <c r="DS8" s="30"/>
      <c r="DT8" s="30"/>
      <c r="DU8" s="30"/>
      <c r="DV8" s="33"/>
      <c r="DW8" s="29"/>
      <c r="DX8" s="34"/>
      <c r="DY8" s="30"/>
      <c r="DZ8" s="30"/>
      <c r="EA8" s="30"/>
      <c r="EB8" s="30"/>
    </row>
    <row r="9" spans="1:132" s="139" customFormat="1" ht="26.2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132" s="139" customFormat="1" ht="24.75" customHeight="1">
      <c r="B10" s="155" t="e">
        <f>CHD!B10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132" s="141" customFormat="1" ht="27" customHeight="1">
      <c r="A11" s="139"/>
      <c r="B11" s="155" t="e">
        <f>CHD!B11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132" s="26" customFormat="1" ht="18.75" customHeight="1">
      <c r="A12" s="44"/>
      <c r="B12" s="155" t="e">
        <f>CHD!B12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30"/>
      <c r="Q12" s="30"/>
      <c r="R12" s="31"/>
      <c r="S12" s="32"/>
      <c r="T12" s="31"/>
      <c r="U12" s="31"/>
      <c r="V12" s="31"/>
      <c r="W12" s="31"/>
      <c r="X12" s="30"/>
      <c r="Y12" s="30"/>
      <c r="Z12" s="30"/>
      <c r="AA12" s="29"/>
      <c r="AB12" s="34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1"/>
      <c r="AS12" s="32"/>
      <c r="AT12" s="31"/>
      <c r="AU12" s="30"/>
      <c r="AV12" s="30"/>
      <c r="AW12" s="30"/>
      <c r="AX12" s="30"/>
      <c r="AY12" s="33"/>
      <c r="AZ12" s="29"/>
      <c r="BA12" s="34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32"/>
      <c r="BS12" s="31"/>
      <c r="BT12" s="30"/>
      <c r="BU12" s="30"/>
      <c r="BV12" s="30"/>
      <c r="BW12" s="30"/>
      <c r="BX12" s="33"/>
      <c r="BY12" s="29"/>
      <c r="BZ12" s="34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1"/>
      <c r="CQ12" s="32"/>
      <c r="CR12" s="31"/>
      <c r="CS12" s="30"/>
      <c r="CT12" s="30"/>
      <c r="CU12" s="30"/>
      <c r="CV12" s="30"/>
      <c r="CW12" s="33"/>
      <c r="CX12" s="29"/>
      <c r="CY12" s="34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1"/>
      <c r="DP12" s="32"/>
      <c r="DQ12" s="31"/>
      <c r="DR12" s="30"/>
      <c r="DS12" s="30"/>
      <c r="DT12" s="30"/>
      <c r="DU12" s="30"/>
      <c r="DV12" s="33"/>
      <c r="DW12" s="29"/>
      <c r="DX12" s="34"/>
      <c r="DY12" s="30"/>
      <c r="DZ12" s="30"/>
      <c r="EA12" s="30"/>
      <c r="EB12" s="30"/>
    </row>
    <row r="13" spans="1:132" s="26" customFormat="1" ht="18.75">
      <c r="A13" s="2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1"/>
      <c r="U13" s="31"/>
      <c r="V13" s="31"/>
      <c r="W13" s="31"/>
      <c r="X13" s="30"/>
      <c r="Y13" s="30"/>
      <c r="Z13" s="30"/>
      <c r="AA13" s="21"/>
      <c r="AB13" s="22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2"/>
      <c r="AT13" s="31"/>
      <c r="AU13" s="30"/>
      <c r="AV13" s="30"/>
      <c r="AW13" s="30"/>
      <c r="AX13" s="30"/>
      <c r="AY13" s="33"/>
      <c r="AZ13" s="21"/>
      <c r="BA13" s="22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  <c r="BS13" s="31"/>
      <c r="BT13" s="30"/>
      <c r="BU13" s="30"/>
      <c r="BV13" s="30"/>
      <c r="BW13" s="30"/>
      <c r="BX13" s="33"/>
      <c r="BY13" s="21"/>
      <c r="BZ13" s="22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2"/>
      <c r="CR13" s="31"/>
      <c r="CS13" s="30"/>
      <c r="CT13" s="30"/>
      <c r="CU13" s="30"/>
      <c r="CV13" s="30"/>
      <c r="CW13" s="33"/>
      <c r="CX13" s="21"/>
      <c r="CY13" s="22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2"/>
      <c r="DQ13" s="31"/>
      <c r="DR13" s="30"/>
      <c r="DS13" s="30"/>
      <c r="DT13" s="30"/>
      <c r="DU13" s="30"/>
      <c r="DV13" s="33"/>
      <c r="DW13" s="21"/>
      <c r="DX13" s="22"/>
      <c r="DY13" s="31"/>
      <c r="DZ13" s="31"/>
      <c r="EA13" s="31"/>
      <c r="EB13" s="31"/>
    </row>
    <row r="14" spans="1:132" s="26" customFormat="1" ht="18.75">
      <c r="A14" s="21"/>
      <c r="B14" s="2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2"/>
      <c r="T14" s="31"/>
      <c r="U14" s="31"/>
      <c r="V14" s="31"/>
      <c r="W14" s="31"/>
      <c r="X14" s="30"/>
      <c r="Y14" s="30"/>
      <c r="Z14" s="30"/>
      <c r="AA14" s="21"/>
      <c r="AB14" s="23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2"/>
      <c r="AS14" s="32"/>
      <c r="AT14" s="31"/>
      <c r="AU14" s="30"/>
      <c r="AV14" s="30"/>
      <c r="AW14" s="30"/>
      <c r="AX14" s="30"/>
      <c r="AY14" s="33"/>
      <c r="AZ14" s="21"/>
      <c r="BA14" s="23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2"/>
      <c r="BR14" s="32"/>
      <c r="BS14" s="31"/>
      <c r="BT14" s="30"/>
      <c r="BU14" s="30"/>
      <c r="BV14" s="30"/>
      <c r="BW14" s="30"/>
      <c r="BX14" s="33"/>
      <c r="BY14" s="21"/>
      <c r="BZ14" s="23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2"/>
      <c r="CQ14" s="32"/>
      <c r="CR14" s="31"/>
      <c r="CS14" s="30"/>
      <c r="CT14" s="30"/>
      <c r="CU14" s="30"/>
      <c r="CV14" s="30"/>
      <c r="CW14" s="33"/>
      <c r="CX14" s="21"/>
      <c r="CY14" s="23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2"/>
      <c r="DP14" s="32"/>
      <c r="DQ14" s="31"/>
      <c r="DR14" s="30"/>
      <c r="DS14" s="30"/>
      <c r="DT14" s="30"/>
      <c r="DU14" s="30"/>
      <c r="DV14" s="33"/>
      <c r="DW14" s="21"/>
      <c r="DX14" s="23"/>
      <c r="DY14" s="31"/>
      <c r="DZ14" s="31"/>
      <c r="EA14" s="31"/>
      <c r="EB14" s="31"/>
    </row>
    <row r="15" spans="1:132" s="26" customFormat="1" ht="18.7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0"/>
      <c r="Y15" s="30"/>
      <c r="Z15" s="30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0"/>
      <c r="AV15" s="30"/>
      <c r="AW15" s="30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0"/>
      <c r="BU15" s="30"/>
      <c r="BV15" s="30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0"/>
      <c r="CT15" s="30"/>
      <c r="CU15" s="30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0"/>
      <c r="DS15" s="30"/>
      <c r="DT15" s="30"/>
      <c r="DU15" s="35"/>
      <c r="DV15" s="35"/>
      <c r="DW15" s="35"/>
      <c r="DX15" s="35"/>
      <c r="DY15" s="35"/>
      <c r="DZ15" s="35"/>
      <c r="EA15" s="35"/>
      <c r="EB15" s="35"/>
    </row>
    <row r="16" spans="1:132" s="26" customFormat="1" ht="18.75">
      <c r="A16" s="24"/>
      <c r="B16" s="2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7"/>
      <c r="Y16" s="37"/>
      <c r="Z16" s="37"/>
      <c r="AA16" s="24"/>
      <c r="AB16" s="25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7"/>
      <c r="AV16" s="37"/>
      <c r="AW16" s="37"/>
      <c r="AX16" s="37"/>
      <c r="AY16" s="38"/>
      <c r="AZ16" s="24"/>
      <c r="BA16" s="25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7"/>
      <c r="BU16" s="37"/>
      <c r="BV16" s="37"/>
      <c r="BW16" s="37"/>
      <c r="BX16" s="38"/>
      <c r="BY16" s="24"/>
      <c r="BZ16" s="25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7"/>
      <c r="CU16" s="37"/>
      <c r="CV16" s="37"/>
      <c r="CW16" s="38"/>
      <c r="CX16" s="24"/>
      <c r="CY16" s="25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7"/>
      <c r="DS16" s="37"/>
      <c r="DT16" s="37"/>
      <c r="DU16" s="37"/>
      <c r="DV16" s="38"/>
      <c r="DW16" s="24"/>
      <c r="DX16" s="25"/>
      <c r="DY16" s="36"/>
      <c r="DZ16" s="36"/>
      <c r="EA16" s="36"/>
      <c r="EB16" s="36"/>
    </row>
    <row r="17" spans="1:132" s="26" customFormat="1" ht="18.75">
      <c r="A17" s="21"/>
      <c r="B17" s="2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31"/>
      <c r="U17" s="31"/>
      <c r="V17" s="31"/>
      <c r="W17" s="31"/>
      <c r="X17" s="30"/>
      <c r="Y17" s="30"/>
      <c r="Z17" s="30"/>
      <c r="AA17" s="21"/>
      <c r="AB17" s="22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2"/>
      <c r="AT17" s="31"/>
      <c r="AU17" s="30"/>
      <c r="AV17" s="30"/>
      <c r="AW17" s="30"/>
      <c r="AX17" s="31"/>
      <c r="AY17" s="33"/>
      <c r="AZ17" s="21"/>
      <c r="BA17" s="22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2"/>
      <c r="BS17" s="31"/>
      <c r="BT17" s="30"/>
      <c r="BU17" s="30"/>
      <c r="BV17" s="30"/>
      <c r="BW17" s="31"/>
      <c r="BX17" s="33"/>
      <c r="BY17" s="21"/>
      <c r="BZ17" s="22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2"/>
      <c r="CR17" s="31"/>
      <c r="CS17" s="30"/>
      <c r="CT17" s="30"/>
      <c r="CU17" s="30"/>
      <c r="CV17" s="31"/>
      <c r="CW17" s="33"/>
      <c r="CX17" s="21"/>
      <c r="CY17" s="22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2"/>
      <c r="DQ17" s="31"/>
      <c r="DR17" s="30"/>
      <c r="DS17" s="30"/>
      <c r="DT17" s="30"/>
      <c r="DU17" s="31"/>
      <c r="DV17" s="33"/>
      <c r="DW17" s="21"/>
      <c r="DX17" s="22"/>
      <c r="DY17" s="31"/>
      <c r="DZ17" s="31"/>
      <c r="EA17" s="31"/>
      <c r="EB17" s="31"/>
    </row>
    <row r="18" spans="1:132" s="26" customFormat="1" ht="18.75">
      <c r="A18" s="21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31"/>
      <c r="U18" s="31"/>
      <c r="V18" s="31"/>
      <c r="W18" s="31"/>
      <c r="X18" s="30"/>
      <c r="Y18" s="30"/>
      <c r="Z18" s="30"/>
      <c r="AA18" s="21"/>
      <c r="AB18" s="22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2"/>
      <c r="AT18" s="31"/>
      <c r="AU18" s="30"/>
      <c r="AV18" s="30"/>
      <c r="AW18" s="30"/>
      <c r="AX18" s="31"/>
      <c r="AY18" s="33"/>
      <c r="AZ18" s="21"/>
      <c r="BA18" s="22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2"/>
      <c r="BS18" s="31"/>
      <c r="BT18" s="30"/>
      <c r="BU18" s="30"/>
      <c r="BV18" s="30"/>
      <c r="BW18" s="31"/>
      <c r="BX18" s="33"/>
      <c r="BY18" s="21"/>
      <c r="BZ18" s="22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2"/>
      <c r="CR18" s="31"/>
      <c r="CS18" s="30"/>
      <c r="CT18" s="30"/>
      <c r="CU18" s="30"/>
      <c r="CV18" s="31"/>
      <c r="CW18" s="33"/>
      <c r="CX18" s="21"/>
      <c r="CY18" s="22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2"/>
      <c r="DQ18" s="31"/>
      <c r="DR18" s="30"/>
      <c r="DS18" s="30"/>
      <c r="DT18" s="30"/>
      <c r="DU18" s="31"/>
      <c r="DV18" s="33"/>
      <c r="DW18" s="21"/>
      <c r="DX18" s="22"/>
      <c r="DY18" s="31"/>
      <c r="DZ18" s="31"/>
      <c r="EA18" s="31"/>
      <c r="EB18" s="31"/>
    </row>
    <row r="19" spans="1:132" s="26" customFormat="1" ht="18.75">
      <c r="A19" s="21"/>
      <c r="B19" s="2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31"/>
      <c r="U19" s="31"/>
      <c r="V19" s="31"/>
      <c r="W19" s="31"/>
      <c r="X19" s="30"/>
      <c r="Y19" s="30"/>
      <c r="Z19" s="30"/>
      <c r="AA19" s="21"/>
      <c r="AB19" s="22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2"/>
      <c r="AT19" s="31"/>
      <c r="AU19" s="30"/>
      <c r="AV19" s="30"/>
      <c r="AW19" s="30"/>
      <c r="AX19" s="31"/>
      <c r="AY19" s="33"/>
      <c r="AZ19" s="21"/>
      <c r="BA19" s="22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2"/>
      <c r="BS19" s="31"/>
      <c r="BT19" s="30"/>
      <c r="BU19" s="30"/>
      <c r="BV19" s="30"/>
      <c r="BW19" s="31"/>
      <c r="BX19" s="33"/>
      <c r="BY19" s="21"/>
      <c r="BZ19" s="22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2"/>
      <c r="CR19" s="31"/>
      <c r="CS19" s="30"/>
      <c r="CT19" s="30"/>
      <c r="CU19" s="30"/>
      <c r="CV19" s="31"/>
      <c r="CW19" s="33"/>
      <c r="CX19" s="21"/>
      <c r="CY19" s="22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2"/>
      <c r="DQ19" s="31"/>
      <c r="DR19" s="30"/>
      <c r="DS19" s="30"/>
      <c r="DT19" s="30"/>
      <c r="DU19" s="31"/>
      <c r="DV19" s="33"/>
      <c r="DW19" s="21"/>
      <c r="DX19" s="22"/>
      <c r="DY19" s="31"/>
      <c r="DZ19" s="31"/>
      <c r="EA19" s="31"/>
      <c r="EB19" s="31"/>
    </row>
    <row r="20" spans="1:132" s="26" customFormat="1" ht="18.75">
      <c r="A20" s="21"/>
      <c r="B20" s="2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  <c r="T20" s="31"/>
      <c r="U20" s="31"/>
      <c r="V20" s="31"/>
      <c r="W20" s="31"/>
      <c r="X20" s="30"/>
      <c r="Y20" s="30"/>
      <c r="Z20" s="30"/>
      <c r="AA20" s="21"/>
      <c r="AB20" s="22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2"/>
      <c r="AT20" s="31"/>
      <c r="AU20" s="30"/>
      <c r="AV20" s="30"/>
      <c r="AW20" s="30"/>
      <c r="AX20" s="31"/>
      <c r="AY20" s="33"/>
      <c r="AZ20" s="21"/>
      <c r="BA20" s="22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2"/>
      <c r="BS20" s="31"/>
      <c r="BT20" s="30"/>
      <c r="BU20" s="30"/>
      <c r="BV20" s="30"/>
      <c r="BW20" s="31"/>
      <c r="BX20" s="33"/>
      <c r="BY20" s="21"/>
      <c r="BZ20" s="22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2"/>
      <c r="CR20" s="31"/>
      <c r="CS20" s="30"/>
      <c r="CT20" s="30"/>
      <c r="CU20" s="30"/>
      <c r="CV20" s="31"/>
      <c r="CW20" s="33"/>
      <c r="CX20" s="21"/>
      <c r="CY20" s="22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2"/>
      <c r="DQ20" s="31"/>
      <c r="DR20" s="30"/>
      <c r="DS20" s="30"/>
      <c r="DT20" s="30"/>
      <c r="DU20" s="31"/>
      <c r="DV20" s="33"/>
      <c r="DW20" s="21"/>
      <c r="DX20" s="22"/>
      <c r="DY20" s="31"/>
      <c r="DZ20" s="31"/>
      <c r="EA20" s="31"/>
      <c r="EB20" s="31"/>
    </row>
    <row r="21" spans="1:132" s="26" customFormat="1" ht="18.75">
      <c r="A21" s="21"/>
      <c r="B21" s="2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1"/>
      <c r="U21" s="31"/>
      <c r="V21" s="31"/>
      <c r="W21" s="31"/>
      <c r="X21" s="30"/>
      <c r="Y21" s="30"/>
      <c r="Z21" s="30"/>
      <c r="AA21" s="21"/>
      <c r="AB21" s="22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2"/>
      <c r="AT21" s="31"/>
      <c r="AU21" s="30"/>
      <c r="AV21" s="30"/>
      <c r="AW21" s="30"/>
      <c r="AX21" s="31"/>
      <c r="AY21" s="33"/>
      <c r="AZ21" s="21"/>
      <c r="BA21" s="22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2"/>
      <c r="BS21" s="31"/>
      <c r="BT21" s="30"/>
      <c r="BU21" s="30"/>
      <c r="BV21" s="30"/>
      <c r="BW21" s="31"/>
      <c r="BX21" s="33"/>
      <c r="BY21" s="21"/>
      <c r="BZ21" s="22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2"/>
      <c r="CR21" s="31"/>
      <c r="CS21" s="30"/>
      <c r="CT21" s="30"/>
      <c r="CU21" s="30"/>
      <c r="CV21" s="31"/>
      <c r="CW21" s="33"/>
      <c r="CX21" s="21"/>
      <c r="CY21" s="22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2"/>
      <c r="DQ21" s="31"/>
      <c r="DR21" s="30"/>
      <c r="DS21" s="30"/>
      <c r="DT21" s="30"/>
      <c r="DU21" s="31"/>
      <c r="DV21" s="33"/>
      <c r="DW21" s="21"/>
      <c r="DX21" s="22"/>
      <c r="DY21" s="31"/>
      <c r="DZ21" s="31"/>
      <c r="EA21" s="31"/>
      <c r="EB21" s="31"/>
    </row>
    <row r="22" spans="1:132" s="26" customFormat="1" ht="18.75">
      <c r="A22" s="196"/>
      <c r="B22" s="19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196"/>
      <c r="AB22" s="196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40"/>
      <c r="AZ22" s="196"/>
      <c r="BA22" s="196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40"/>
      <c r="BY22" s="196"/>
      <c r="BZ22" s="196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40"/>
      <c r="CX22" s="196"/>
      <c r="CY22" s="196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40"/>
      <c r="DW22" s="196"/>
      <c r="DX22" s="196"/>
      <c r="DY22" s="39"/>
      <c r="DZ22" s="39"/>
      <c r="EA22" s="39"/>
      <c r="EB22" s="39"/>
    </row>
    <row r="23" spans="1:132" s="26" customFormat="1" ht="18.75">
      <c r="A23" s="104"/>
      <c r="B23" s="10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7"/>
      <c r="P23" s="28"/>
      <c r="Q23" s="28"/>
      <c r="R23" s="27"/>
      <c r="S23" s="28"/>
      <c r="T23" s="28"/>
      <c r="U23" s="28"/>
      <c r="V23" s="28"/>
      <c r="W23" s="28"/>
      <c r="X23" s="27"/>
      <c r="Y23" s="27"/>
      <c r="Z23" s="27"/>
      <c r="AA23" s="104"/>
      <c r="AB23" s="104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8"/>
      <c r="AN23" s="28"/>
      <c r="AO23" s="27"/>
      <c r="AP23" s="28"/>
      <c r="AQ23" s="28"/>
      <c r="AR23" s="27"/>
      <c r="AS23" s="28"/>
      <c r="AT23" s="28"/>
      <c r="AU23" s="27"/>
      <c r="AV23" s="27"/>
      <c r="AW23" s="27"/>
      <c r="AX23" s="28"/>
      <c r="AY23" s="106"/>
      <c r="AZ23" s="104"/>
      <c r="BA23" s="104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8"/>
      <c r="BM23" s="28"/>
      <c r="BN23" s="27"/>
      <c r="BO23" s="28"/>
      <c r="BP23" s="28"/>
      <c r="BQ23" s="27"/>
      <c r="BR23" s="28"/>
      <c r="BS23" s="28"/>
      <c r="BT23" s="27"/>
      <c r="BU23" s="27"/>
      <c r="BV23" s="27"/>
      <c r="BW23" s="28"/>
      <c r="BX23" s="106"/>
      <c r="BY23" s="104"/>
      <c r="BZ23" s="104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8"/>
      <c r="CL23" s="28"/>
      <c r="CM23" s="27"/>
      <c r="CN23" s="28"/>
      <c r="CO23" s="28"/>
      <c r="CP23" s="27"/>
      <c r="CQ23" s="28"/>
      <c r="CR23" s="28"/>
      <c r="CS23" s="27"/>
      <c r="CT23" s="27"/>
      <c r="CU23" s="27"/>
      <c r="CV23" s="28"/>
      <c r="CW23" s="106"/>
      <c r="CX23" s="104"/>
      <c r="CY23" s="104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8"/>
      <c r="DK23" s="28"/>
      <c r="DL23" s="27"/>
      <c r="DM23" s="28"/>
      <c r="DN23" s="28"/>
      <c r="DO23" s="27"/>
      <c r="DP23" s="28"/>
      <c r="DQ23" s="28"/>
      <c r="DR23" s="27"/>
      <c r="DS23" s="27"/>
      <c r="DT23" s="27"/>
      <c r="DU23" s="28"/>
      <c r="DV23" s="106"/>
      <c r="DW23" s="104"/>
      <c r="DX23" s="104"/>
      <c r="DY23" s="27"/>
      <c r="DZ23" s="27"/>
      <c r="EA23" s="27"/>
      <c r="EB23" s="27"/>
    </row>
    <row r="24" spans="1:132" s="26" customFormat="1" ht="18.75">
      <c r="A24" s="29"/>
      <c r="B24" s="18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32"/>
      <c r="T24" s="31"/>
      <c r="U24" s="31"/>
      <c r="V24" s="31"/>
      <c r="W24" s="31"/>
      <c r="X24" s="30"/>
      <c r="Y24" s="30"/>
      <c r="Z24" s="30"/>
      <c r="AA24" s="29"/>
      <c r="AB24" s="18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1"/>
      <c r="AS24" s="32"/>
      <c r="AT24" s="31"/>
      <c r="AU24" s="30"/>
      <c r="AV24" s="30"/>
      <c r="AW24" s="30"/>
      <c r="AX24" s="30"/>
      <c r="AY24" s="33"/>
      <c r="AZ24" s="29"/>
      <c r="BA24" s="18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1"/>
      <c r="BR24" s="32"/>
      <c r="BS24" s="31"/>
      <c r="BT24" s="30"/>
      <c r="BU24" s="30"/>
      <c r="BV24" s="30"/>
      <c r="BW24" s="30"/>
      <c r="BX24" s="33"/>
      <c r="BY24" s="29"/>
      <c r="BZ24" s="18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1"/>
      <c r="CQ24" s="32"/>
      <c r="CR24" s="31"/>
      <c r="CS24" s="30"/>
      <c r="CT24" s="30"/>
      <c r="CU24" s="30"/>
      <c r="CV24" s="30"/>
      <c r="CW24" s="33"/>
      <c r="CX24" s="29"/>
      <c r="CY24" s="18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1"/>
      <c r="DP24" s="32"/>
      <c r="DQ24" s="31"/>
      <c r="DR24" s="30"/>
      <c r="DS24" s="30"/>
      <c r="DT24" s="30"/>
      <c r="DU24" s="30"/>
      <c r="DV24" s="33"/>
      <c r="DW24" s="29"/>
      <c r="DX24" s="18"/>
      <c r="DY24" s="30"/>
      <c r="DZ24" s="30"/>
      <c r="EA24" s="30"/>
      <c r="EB24" s="30"/>
    </row>
    <row r="25" spans="1:132" s="26" customFormat="1" ht="18.75">
      <c r="A25" s="29"/>
      <c r="B25" s="3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2"/>
      <c r="T25" s="31"/>
      <c r="U25" s="31"/>
      <c r="V25" s="31"/>
      <c r="W25" s="31"/>
      <c r="X25" s="30"/>
      <c r="Y25" s="30"/>
      <c r="Z25" s="30"/>
      <c r="AA25" s="29"/>
      <c r="AB25" s="34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1"/>
      <c r="AS25" s="32"/>
      <c r="AT25" s="31"/>
      <c r="AU25" s="30"/>
      <c r="AV25" s="30"/>
      <c r="AW25" s="30"/>
      <c r="AX25" s="30"/>
      <c r="AY25" s="33"/>
      <c r="AZ25" s="29"/>
      <c r="BA25" s="34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1"/>
      <c r="BR25" s="32"/>
      <c r="BS25" s="31"/>
      <c r="BT25" s="30"/>
      <c r="BU25" s="30"/>
      <c r="BV25" s="30"/>
      <c r="BW25" s="30"/>
      <c r="BX25" s="33"/>
      <c r="BY25" s="29"/>
      <c r="BZ25" s="34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1"/>
      <c r="CQ25" s="32"/>
      <c r="CR25" s="31"/>
      <c r="CS25" s="30"/>
      <c r="CT25" s="30"/>
      <c r="CU25" s="30"/>
      <c r="CV25" s="30"/>
      <c r="CW25" s="33"/>
      <c r="CX25" s="29"/>
      <c r="CY25" s="34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1"/>
      <c r="DP25" s="32"/>
      <c r="DQ25" s="31"/>
      <c r="DR25" s="30"/>
      <c r="DS25" s="30"/>
      <c r="DT25" s="30"/>
      <c r="DU25" s="30"/>
      <c r="DV25" s="33"/>
      <c r="DW25" s="29"/>
      <c r="DX25" s="34"/>
      <c r="DY25" s="30"/>
      <c r="DZ25" s="30"/>
      <c r="EA25" s="30"/>
      <c r="EB25" s="30"/>
    </row>
    <row r="26" spans="1:132" s="26" customFormat="1" ht="18.75">
      <c r="A26" s="29"/>
      <c r="B26" s="34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32"/>
      <c r="T26" s="31"/>
      <c r="U26" s="31"/>
      <c r="V26" s="31"/>
      <c r="W26" s="31"/>
      <c r="X26" s="30"/>
      <c r="Y26" s="30"/>
      <c r="Z26" s="30"/>
      <c r="AA26" s="29"/>
      <c r="AB26" s="34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1"/>
      <c r="AS26" s="32"/>
      <c r="AT26" s="31"/>
      <c r="AU26" s="30"/>
      <c r="AV26" s="30"/>
      <c r="AW26" s="30"/>
      <c r="AX26" s="30"/>
      <c r="AY26" s="33"/>
      <c r="AZ26" s="29"/>
      <c r="BA26" s="34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1"/>
      <c r="BR26" s="32"/>
      <c r="BS26" s="31"/>
      <c r="BT26" s="30"/>
      <c r="BU26" s="30"/>
      <c r="BV26" s="30"/>
      <c r="BW26" s="30"/>
      <c r="BX26" s="33"/>
      <c r="BY26" s="29"/>
      <c r="BZ26" s="34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1"/>
      <c r="CQ26" s="32"/>
      <c r="CR26" s="31"/>
      <c r="CS26" s="30"/>
      <c r="CT26" s="30"/>
      <c r="CU26" s="30"/>
      <c r="CV26" s="30"/>
      <c r="CW26" s="33"/>
      <c r="CX26" s="29"/>
      <c r="CY26" s="34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1"/>
      <c r="DP26" s="32"/>
      <c r="DQ26" s="31"/>
      <c r="DR26" s="30"/>
      <c r="DS26" s="30"/>
      <c r="DT26" s="30"/>
      <c r="DU26" s="30"/>
      <c r="DV26" s="33"/>
      <c r="DW26" s="29"/>
      <c r="DX26" s="34"/>
      <c r="DY26" s="30"/>
      <c r="DZ26" s="30"/>
      <c r="EA26" s="30"/>
      <c r="EB26" s="30"/>
    </row>
    <row r="27" spans="1:132" s="26" customFormat="1" ht="18.75">
      <c r="A27" s="21"/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31"/>
      <c r="U27" s="31"/>
      <c r="V27" s="31"/>
      <c r="W27" s="31"/>
      <c r="X27" s="30"/>
      <c r="Y27" s="30"/>
      <c r="Z27" s="30"/>
      <c r="AA27" s="21"/>
      <c r="AB27" s="22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2"/>
      <c r="AT27" s="31"/>
      <c r="AU27" s="30"/>
      <c r="AV27" s="30"/>
      <c r="AW27" s="30"/>
      <c r="AX27" s="30"/>
      <c r="AY27" s="33"/>
      <c r="AZ27" s="21"/>
      <c r="BA27" s="22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2"/>
      <c r="BS27" s="31"/>
      <c r="BT27" s="30"/>
      <c r="BU27" s="30"/>
      <c r="BV27" s="30"/>
      <c r="BW27" s="30"/>
      <c r="BX27" s="33"/>
      <c r="BY27" s="21"/>
      <c r="BZ27" s="22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2"/>
      <c r="CR27" s="31"/>
      <c r="CS27" s="30"/>
      <c r="CT27" s="30"/>
      <c r="CU27" s="30"/>
      <c r="CV27" s="30"/>
      <c r="CW27" s="33"/>
      <c r="CX27" s="21"/>
      <c r="CY27" s="22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2"/>
      <c r="DQ27" s="31"/>
      <c r="DR27" s="30"/>
      <c r="DS27" s="30"/>
      <c r="DT27" s="30"/>
      <c r="DU27" s="30"/>
      <c r="DV27" s="33"/>
      <c r="DW27" s="21"/>
      <c r="DX27" s="22"/>
      <c r="DY27" s="31"/>
      <c r="DZ27" s="31"/>
      <c r="EA27" s="31"/>
      <c r="EB27" s="31"/>
    </row>
    <row r="28" spans="1:132" s="26" customFormat="1" ht="18.75">
      <c r="A28" s="21"/>
      <c r="B28" s="2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2"/>
      <c r="T28" s="31"/>
      <c r="U28" s="31"/>
      <c r="V28" s="31"/>
      <c r="W28" s="31"/>
      <c r="X28" s="30"/>
      <c r="Y28" s="30"/>
      <c r="Z28" s="30"/>
      <c r="AA28" s="21"/>
      <c r="AB28" s="23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AS28" s="32"/>
      <c r="AT28" s="31"/>
      <c r="AU28" s="30"/>
      <c r="AV28" s="30"/>
      <c r="AW28" s="30"/>
      <c r="AX28" s="30"/>
      <c r="AY28" s="33"/>
      <c r="AZ28" s="21"/>
      <c r="BA28" s="23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2"/>
      <c r="BR28" s="32"/>
      <c r="BS28" s="31"/>
      <c r="BT28" s="30"/>
      <c r="BU28" s="30"/>
      <c r="BV28" s="30"/>
      <c r="BW28" s="30"/>
      <c r="BX28" s="33"/>
      <c r="BY28" s="21"/>
      <c r="BZ28" s="23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2"/>
      <c r="CQ28" s="32"/>
      <c r="CR28" s="31"/>
      <c r="CS28" s="30"/>
      <c r="CT28" s="30"/>
      <c r="CU28" s="30"/>
      <c r="CV28" s="30"/>
      <c r="CW28" s="33"/>
      <c r="CX28" s="21"/>
      <c r="CY28" s="23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2"/>
      <c r="DP28" s="32"/>
      <c r="DQ28" s="31"/>
      <c r="DR28" s="30"/>
      <c r="DS28" s="30"/>
      <c r="DT28" s="30"/>
      <c r="DU28" s="30"/>
      <c r="DV28" s="33"/>
      <c r="DW28" s="21"/>
      <c r="DX28" s="23"/>
      <c r="DY28" s="31"/>
      <c r="DZ28" s="31"/>
      <c r="EA28" s="31"/>
      <c r="EB28" s="31"/>
    </row>
    <row r="29" spans="1:132" s="26" customFormat="1" ht="18.7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0"/>
      <c r="Y29" s="30"/>
      <c r="Z29" s="30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0"/>
      <c r="AV29" s="30"/>
      <c r="AW29" s="30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0"/>
      <c r="BU29" s="30"/>
      <c r="BV29" s="30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0"/>
      <c r="CT29" s="30"/>
      <c r="CU29" s="30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0"/>
      <c r="DS29" s="30"/>
      <c r="DT29" s="30"/>
      <c r="DU29" s="35"/>
      <c r="DV29" s="35"/>
      <c r="DW29" s="35"/>
      <c r="DX29" s="35"/>
      <c r="DY29" s="35"/>
      <c r="DZ29" s="35"/>
      <c r="EA29" s="35"/>
      <c r="EB29" s="35"/>
    </row>
    <row r="30" spans="1:132" s="26" customFormat="1" ht="18.75">
      <c r="A30" s="24"/>
      <c r="B30" s="2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7"/>
      <c r="Y30" s="37"/>
      <c r="Z30" s="37"/>
      <c r="AA30" s="24"/>
      <c r="AB30" s="25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7"/>
      <c r="AV30" s="37"/>
      <c r="AW30" s="37"/>
      <c r="AX30" s="37"/>
      <c r="AY30" s="38"/>
      <c r="AZ30" s="24"/>
      <c r="BA30" s="25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7"/>
      <c r="BU30" s="37"/>
      <c r="BV30" s="37"/>
      <c r="BW30" s="37"/>
      <c r="BX30" s="38"/>
      <c r="BY30" s="24"/>
      <c r="BZ30" s="25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7"/>
      <c r="CU30" s="37"/>
      <c r="CV30" s="37"/>
      <c r="CW30" s="38"/>
      <c r="CX30" s="24"/>
      <c r="CY30" s="25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7"/>
      <c r="DS30" s="37"/>
      <c r="DT30" s="37"/>
      <c r="DU30" s="37"/>
      <c r="DV30" s="38"/>
      <c r="DW30" s="24"/>
      <c r="DX30" s="25"/>
      <c r="DY30" s="36"/>
      <c r="DZ30" s="36"/>
      <c r="EA30" s="36"/>
      <c r="EB30" s="36"/>
    </row>
    <row r="31" spans="1:132" s="26" customFormat="1" ht="18.75">
      <c r="A31" s="21"/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31"/>
      <c r="U31" s="31"/>
      <c r="V31" s="31"/>
      <c r="W31" s="31"/>
      <c r="X31" s="30"/>
      <c r="Y31" s="30"/>
      <c r="Z31" s="30"/>
      <c r="AA31" s="21"/>
      <c r="AB31" s="22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2"/>
      <c r="AT31" s="31"/>
      <c r="AU31" s="30"/>
      <c r="AV31" s="30"/>
      <c r="AW31" s="30"/>
      <c r="AX31" s="31"/>
      <c r="AY31" s="33"/>
      <c r="AZ31" s="21"/>
      <c r="BA31" s="22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31"/>
      <c r="BT31" s="30"/>
      <c r="BU31" s="30"/>
      <c r="BV31" s="30"/>
      <c r="BW31" s="31"/>
      <c r="BX31" s="33"/>
      <c r="BY31" s="21"/>
      <c r="BZ31" s="22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2"/>
      <c r="CR31" s="31"/>
      <c r="CS31" s="30"/>
      <c r="CT31" s="30"/>
      <c r="CU31" s="30"/>
      <c r="CV31" s="31"/>
      <c r="CW31" s="33"/>
      <c r="CX31" s="21"/>
      <c r="CY31" s="22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2"/>
      <c r="DQ31" s="31"/>
      <c r="DR31" s="30"/>
      <c r="DS31" s="30"/>
      <c r="DT31" s="30"/>
      <c r="DU31" s="31"/>
      <c r="DV31" s="33"/>
      <c r="DW31" s="21"/>
      <c r="DX31" s="22"/>
      <c r="DY31" s="31"/>
      <c r="DZ31" s="31"/>
      <c r="EA31" s="31"/>
      <c r="EB31" s="31"/>
    </row>
    <row r="32" spans="1:132" s="26" customFormat="1" ht="18.75">
      <c r="A32" s="21"/>
      <c r="B32" s="2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1"/>
      <c r="U32" s="31"/>
      <c r="V32" s="31"/>
      <c r="W32" s="31"/>
      <c r="X32" s="30"/>
      <c r="Y32" s="30"/>
      <c r="Z32" s="30"/>
      <c r="AA32" s="21"/>
      <c r="AB32" s="22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2"/>
      <c r="AT32" s="31"/>
      <c r="AU32" s="30"/>
      <c r="AV32" s="30"/>
      <c r="AW32" s="30"/>
      <c r="AX32" s="31"/>
      <c r="AY32" s="33"/>
      <c r="AZ32" s="21"/>
      <c r="BA32" s="22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2"/>
      <c r="BS32" s="31"/>
      <c r="BT32" s="30"/>
      <c r="BU32" s="30"/>
      <c r="BV32" s="30"/>
      <c r="BW32" s="31"/>
      <c r="BX32" s="33"/>
      <c r="BY32" s="21"/>
      <c r="BZ32" s="22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2"/>
      <c r="CR32" s="31"/>
      <c r="CS32" s="30"/>
      <c r="CT32" s="30"/>
      <c r="CU32" s="30"/>
      <c r="CV32" s="31"/>
      <c r="CW32" s="33"/>
      <c r="CX32" s="21"/>
      <c r="CY32" s="22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2"/>
      <c r="DQ32" s="31"/>
      <c r="DR32" s="30"/>
      <c r="DS32" s="30"/>
      <c r="DT32" s="30"/>
      <c r="DU32" s="31"/>
      <c r="DV32" s="33"/>
      <c r="DW32" s="21"/>
      <c r="DX32" s="22"/>
      <c r="DY32" s="31"/>
      <c r="DZ32" s="31"/>
      <c r="EA32" s="31"/>
      <c r="EB32" s="31"/>
    </row>
    <row r="33" spans="1:132" s="26" customFormat="1" ht="18.75">
      <c r="A33" s="21"/>
      <c r="B33" s="2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31"/>
      <c r="U33" s="31"/>
      <c r="V33" s="31"/>
      <c r="W33" s="31"/>
      <c r="X33" s="30"/>
      <c r="Y33" s="30"/>
      <c r="Z33" s="30"/>
      <c r="AA33" s="21"/>
      <c r="AB33" s="22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2"/>
      <c r="AT33" s="31"/>
      <c r="AU33" s="30"/>
      <c r="AV33" s="30"/>
      <c r="AW33" s="30"/>
      <c r="AX33" s="31"/>
      <c r="AY33" s="33"/>
      <c r="AZ33" s="21"/>
      <c r="BA33" s="22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2"/>
      <c r="BS33" s="31"/>
      <c r="BT33" s="30"/>
      <c r="BU33" s="30"/>
      <c r="BV33" s="30"/>
      <c r="BW33" s="31"/>
      <c r="BX33" s="33"/>
      <c r="BY33" s="21"/>
      <c r="BZ33" s="22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2"/>
      <c r="CR33" s="31"/>
      <c r="CS33" s="30"/>
      <c r="CT33" s="30"/>
      <c r="CU33" s="30"/>
      <c r="CV33" s="31"/>
      <c r="CW33" s="33"/>
      <c r="CX33" s="21"/>
      <c r="CY33" s="22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2"/>
      <c r="DQ33" s="31"/>
      <c r="DR33" s="30"/>
      <c r="DS33" s="30"/>
      <c r="DT33" s="30"/>
      <c r="DU33" s="31"/>
      <c r="DV33" s="33"/>
      <c r="DW33" s="21"/>
      <c r="DX33" s="22"/>
      <c r="DY33" s="31"/>
      <c r="DZ33" s="31"/>
      <c r="EA33" s="31"/>
      <c r="EB33" s="31"/>
    </row>
    <row r="34" spans="1:132" s="26" customFormat="1" ht="18.75">
      <c r="A34" s="21"/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2"/>
      <c r="T34" s="31"/>
      <c r="U34" s="31"/>
      <c r="V34" s="31"/>
      <c r="W34" s="31"/>
      <c r="X34" s="30"/>
      <c r="Y34" s="30"/>
      <c r="Z34" s="30"/>
      <c r="AA34" s="21"/>
      <c r="AB34" s="22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2"/>
      <c r="AT34" s="31"/>
      <c r="AU34" s="30"/>
      <c r="AV34" s="30"/>
      <c r="AW34" s="30"/>
      <c r="AX34" s="31"/>
      <c r="AY34" s="33"/>
      <c r="AZ34" s="21"/>
      <c r="BA34" s="22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2"/>
      <c r="BS34" s="31"/>
      <c r="BT34" s="30"/>
      <c r="BU34" s="30"/>
      <c r="BV34" s="30"/>
      <c r="BW34" s="31"/>
      <c r="BX34" s="33"/>
      <c r="BY34" s="21"/>
      <c r="BZ34" s="22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2"/>
      <c r="CR34" s="31"/>
      <c r="CS34" s="30"/>
      <c r="CT34" s="30"/>
      <c r="CU34" s="30"/>
      <c r="CV34" s="31"/>
      <c r="CW34" s="33"/>
      <c r="CX34" s="21"/>
      <c r="CY34" s="22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2"/>
      <c r="DQ34" s="31"/>
      <c r="DR34" s="30"/>
      <c r="DS34" s="30"/>
      <c r="DT34" s="30"/>
      <c r="DU34" s="31"/>
      <c r="DV34" s="33"/>
      <c r="DW34" s="21"/>
      <c r="DX34" s="22"/>
      <c r="DY34" s="31"/>
      <c r="DZ34" s="31"/>
      <c r="EA34" s="31"/>
      <c r="EB34" s="31"/>
    </row>
    <row r="35" spans="1:132" s="26" customFormat="1" ht="18.75">
      <c r="A35" s="21"/>
      <c r="B35" s="2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2"/>
      <c r="T35" s="31"/>
      <c r="U35" s="31"/>
      <c r="V35" s="31"/>
      <c r="W35" s="31"/>
      <c r="X35" s="30"/>
      <c r="Y35" s="30"/>
      <c r="Z35" s="30"/>
      <c r="AA35" s="21"/>
      <c r="AB35" s="22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2"/>
      <c r="AT35" s="31"/>
      <c r="AU35" s="30"/>
      <c r="AV35" s="30"/>
      <c r="AW35" s="30"/>
      <c r="AX35" s="31"/>
      <c r="AY35" s="33"/>
      <c r="AZ35" s="21"/>
      <c r="BA35" s="22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2"/>
      <c r="BS35" s="31"/>
      <c r="BT35" s="30"/>
      <c r="BU35" s="30"/>
      <c r="BV35" s="30"/>
      <c r="BW35" s="31"/>
      <c r="BX35" s="33"/>
      <c r="BY35" s="21"/>
      <c r="BZ35" s="22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2"/>
      <c r="CR35" s="31"/>
      <c r="CS35" s="30"/>
      <c r="CT35" s="30"/>
      <c r="CU35" s="30"/>
      <c r="CV35" s="31"/>
      <c r="CW35" s="33"/>
      <c r="CX35" s="21"/>
      <c r="CY35" s="22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2"/>
      <c r="DQ35" s="31"/>
      <c r="DR35" s="30"/>
      <c r="DS35" s="30"/>
      <c r="DT35" s="30"/>
      <c r="DU35" s="31"/>
      <c r="DV35" s="33"/>
      <c r="DW35" s="21"/>
      <c r="DX35" s="22"/>
      <c r="DY35" s="31"/>
      <c r="DZ35" s="31"/>
      <c r="EA35" s="31"/>
      <c r="EB35" s="31"/>
    </row>
    <row r="36" spans="1:132" s="26" customFormat="1" ht="18.75">
      <c r="A36" s="196"/>
      <c r="B36" s="19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196"/>
      <c r="AB36" s="196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40"/>
      <c r="AZ36" s="196"/>
      <c r="BA36" s="196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40"/>
      <c r="BY36" s="196"/>
      <c r="BZ36" s="196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40"/>
      <c r="CX36" s="196"/>
      <c r="CY36" s="196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40"/>
      <c r="DW36" s="196"/>
      <c r="DX36" s="196"/>
      <c r="DY36" s="39"/>
      <c r="DZ36" s="39"/>
      <c r="EA36" s="39"/>
      <c r="EB36" s="39"/>
    </row>
    <row r="37" spans="1:132" s="26" customFormat="1" ht="18.75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</row>
    <row r="38" spans="1:132" s="26" customFormat="1" ht="18.75">
      <c r="A38" s="19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</row>
    <row r="39" spans="1:132" s="26" customFormat="1" ht="18.75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</row>
    <row r="40" spans="1:132" s="26" customFormat="1" ht="18.7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</row>
    <row r="41" spans="1:132" s="26" customFormat="1" ht="18.7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</row>
    <row r="42" spans="1:132" s="26" customFormat="1" ht="18.75">
      <c r="A42" s="198"/>
      <c r="B42" s="198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01"/>
      <c r="V42" s="101"/>
      <c r="W42" s="101"/>
      <c r="X42" s="195"/>
      <c r="Y42" s="195"/>
      <c r="Z42" s="195"/>
      <c r="AA42" s="198"/>
      <c r="AB42" s="198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9"/>
      <c r="AZ42" s="198"/>
      <c r="BA42" s="198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9"/>
      <c r="BY42" s="198"/>
      <c r="BZ42" s="198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9"/>
      <c r="CX42" s="198"/>
      <c r="CY42" s="198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9"/>
      <c r="DW42" s="198"/>
      <c r="DX42" s="198"/>
      <c r="DY42" s="195"/>
      <c r="DZ42" s="195"/>
      <c r="EA42" s="195"/>
      <c r="EB42" s="101"/>
    </row>
    <row r="43" spans="1:132" s="26" customFormat="1" ht="18.75">
      <c r="A43" s="198"/>
      <c r="B43" s="19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8"/>
      <c r="O43" s="27"/>
      <c r="P43" s="28"/>
      <c r="Q43" s="28"/>
      <c r="R43" s="27"/>
      <c r="S43" s="28"/>
      <c r="T43" s="28"/>
      <c r="U43" s="28"/>
      <c r="V43" s="28"/>
      <c r="W43" s="28"/>
      <c r="X43" s="27"/>
      <c r="Y43" s="27"/>
      <c r="Z43" s="27"/>
      <c r="AA43" s="198"/>
      <c r="AB43" s="198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8"/>
      <c r="AN43" s="28"/>
      <c r="AO43" s="27"/>
      <c r="AP43" s="28"/>
      <c r="AQ43" s="28"/>
      <c r="AR43" s="27"/>
      <c r="AS43" s="28"/>
      <c r="AT43" s="28"/>
      <c r="AU43" s="27"/>
      <c r="AV43" s="27"/>
      <c r="AW43" s="27"/>
      <c r="AX43" s="28"/>
      <c r="AY43" s="200"/>
      <c r="AZ43" s="198"/>
      <c r="BA43" s="198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8"/>
      <c r="BM43" s="28"/>
      <c r="BN43" s="27"/>
      <c r="BO43" s="28"/>
      <c r="BP43" s="28"/>
      <c r="BQ43" s="27"/>
      <c r="BR43" s="28"/>
      <c r="BS43" s="28"/>
      <c r="BT43" s="27"/>
      <c r="BU43" s="27"/>
      <c r="BV43" s="27"/>
      <c r="BW43" s="28"/>
      <c r="BX43" s="200"/>
      <c r="BY43" s="198"/>
      <c r="BZ43" s="198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8"/>
      <c r="CL43" s="28"/>
      <c r="CM43" s="27"/>
      <c r="CN43" s="28"/>
      <c r="CO43" s="28"/>
      <c r="CP43" s="27"/>
      <c r="CQ43" s="28"/>
      <c r="CR43" s="28"/>
      <c r="CS43" s="27"/>
      <c r="CT43" s="27"/>
      <c r="CU43" s="27"/>
      <c r="CV43" s="28"/>
      <c r="CW43" s="200"/>
      <c r="CX43" s="198"/>
      <c r="CY43" s="198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8"/>
      <c r="DK43" s="28"/>
      <c r="DL43" s="27"/>
      <c r="DM43" s="28"/>
      <c r="DN43" s="28"/>
      <c r="DO43" s="27"/>
      <c r="DP43" s="28"/>
      <c r="DQ43" s="28"/>
      <c r="DR43" s="27"/>
      <c r="DS43" s="27"/>
      <c r="DT43" s="27"/>
      <c r="DU43" s="28"/>
      <c r="DV43" s="200"/>
      <c r="DW43" s="198"/>
      <c r="DX43" s="198"/>
      <c r="DY43" s="27"/>
      <c r="DZ43" s="27"/>
      <c r="EA43" s="27"/>
      <c r="EB43" s="27"/>
    </row>
    <row r="44" spans="1:132" s="26" customFormat="1" ht="18.75">
      <c r="A44" s="29"/>
      <c r="B44" s="18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1"/>
      <c r="S44" s="32"/>
      <c r="T44" s="31"/>
      <c r="U44" s="31"/>
      <c r="V44" s="31"/>
      <c r="W44" s="31"/>
      <c r="X44" s="30"/>
      <c r="Y44" s="30"/>
      <c r="Z44" s="30"/>
      <c r="AA44" s="29"/>
      <c r="AB44" s="18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1"/>
      <c r="AS44" s="32"/>
      <c r="AT44" s="31"/>
      <c r="AU44" s="30"/>
      <c r="AV44" s="30"/>
      <c r="AW44" s="30"/>
      <c r="AX44" s="30"/>
      <c r="AY44" s="33"/>
      <c r="AZ44" s="29"/>
      <c r="BA44" s="18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1"/>
      <c r="BR44" s="32"/>
      <c r="BS44" s="31"/>
      <c r="BT44" s="30"/>
      <c r="BU44" s="30"/>
      <c r="BV44" s="30"/>
      <c r="BW44" s="30"/>
      <c r="BX44" s="33"/>
      <c r="BY44" s="29"/>
      <c r="BZ44" s="18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1"/>
      <c r="CQ44" s="32"/>
      <c r="CR44" s="31"/>
      <c r="CS44" s="30"/>
      <c r="CT44" s="30"/>
      <c r="CU44" s="30"/>
      <c r="CV44" s="30"/>
      <c r="CW44" s="33"/>
      <c r="CX44" s="29"/>
      <c r="CY44" s="18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1"/>
      <c r="DP44" s="32"/>
      <c r="DQ44" s="31"/>
      <c r="DR44" s="30"/>
      <c r="DS44" s="30"/>
      <c r="DT44" s="30"/>
      <c r="DU44" s="30"/>
      <c r="DV44" s="33"/>
      <c r="DW44" s="29"/>
      <c r="DX44" s="18"/>
      <c r="DY44" s="30"/>
      <c r="DZ44" s="30"/>
      <c r="EA44" s="30"/>
      <c r="EB44" s="30"/>
    </row>
    <row r="45" spans="1:132" s="26" customFormat="1" ht="18.75">
      <c r="A45" s="29"/>
      <c r="B45" s="3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  <c r="S45" s="32"/>
      <c r="T45" s="31"/>
      <c r="U45" s="31"/>
      <c r="V45" s="31"/>
      <c r="W45" s="31"/>
      <c r="X45" s="30"/>
      <c r="Y45" s="30"/>
      <c r="Z45" s="30"/>
      <c r="AA45" s="29"/>
      <c r="AB45" s="34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1"/>
      <c r="AS45" s="32"/>
      <c r="AT45" s="31"/>
      <c r="AU45" s="30"/>
      <c r="AV45" s="30"/>
      <c r="AW45" s="30"/>
      <c r="AX45" s="30"/>
      <c r="AY45" s="33"/>
      <c r="AZ45" s="29"/>
      <c r="BA45" s="34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1"/>
      <c r="BR45" s="32"/>
      <c r="BS45" s="31"/>
      <c r="BT45" s="30"/>
      <c r="BU45" s="30"/>
      <c r="BV45" s="30"/>
      <c r="BW45" s="30"/>
      <c r="BX45" s="33"/>
      <c r="BY45" s="29"/>
      <c r="BZ45" s="34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1"/>
      <c r="CQ45" s="32"/>
      <c r="CR45" s="31"/>
      <c r="CS45" s="30"/>
      <c r="CT45" s="30"/>
      <c r="CU45" s="30"/>
      <c r="CV45" s="30"/>
      <c r="CW45" s="33"/>
      <c r="CX45" s="29"/>
      <c r="CY45" s="34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1"/>
      <c r="DP45" s="32"/>
      <c r="DQ45" s="31"/>
      <c r="DR45" s="30"/>
      <c r="DS45" s="30"/>
      <c r="DT45" s="30"/>
      <c r="DU45" s="30"/>
      <c r="DV45" s="33"/>
      <c r="DW45" s="29"/>
      <c r="DX45" s="34"/>
      <c r="DY45" s="30"/>
      <c r="DZ45" s="30"/>
      <c r="EA45" s="30"/>
      <c r="EB45" s="30"/>
    </row>
    <row r="46" spans="1:132" s="26" customFormat="1" ht="18.75">
      <c r="A46" s="29"/>
      <c r="B46" s="34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32"/>
      <c r="T46" s="31"/>
      <c r="U46" s="31"/>
      <c r="V46" s="31"/>
      <c r="W46" s="31"/>
      <c r="X46" s="30"/>
      <c r="Y46" s="30"/>
      <c r="Z46" s="30"/>
      <c r="AA46" s="29"/>
      <c r="AB46" s="34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1"/>
      <c r="AS46" s="32"/>
      <c r="AT46" s="31"/>
      <c r="AU46" s="30"/>
      <c r="AV46" s="30"/>
      <c r="AW46" s="30"/>
      <c r="AX46" s="30"/>
      <c r="AY46" s="33"/>
      <c r="AZ46" s="29"/>
      <c r="BA46" s="34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1"/>
      <c r="BR46" s="32"/>
      <c r="BS46" s="31"/>
      <c r="BT46" s="30"/>
      <c r="BU46" s="30"/>
      <c r="BV46" s="30"/>
      <c r="BW46" s="30"/>
      <c r="BX46" s="33"/>
      <c r="BY46" s="29"/>
      <c r="BZ46" s="34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1"/>
      <c r="CQ46" s="32"/>
      <c r="CR46" s="31"/>
      <c r="CS46" s="30"/>
      <c r="CT46" s="30"/>
      <c r="CU46" s="30"/>
      <c r="CV46" s="30"/>
      <c r="CW46" s="33"/>
      <c r="CX46" s="29"/>
      <c r="CY46" s="34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1"/>
      <c r="DP46" s="32"/>
      <c r="DQ46" s="31"/>
      <c r="DR46" s="30"/>
      <c r="DS46" s="30"/>
      <c r="DT46" s="30"/>
      <c r="DU46" s="30"/>
      <c r="DV46" s="33"/>
      <c r="DW46" s="29"/>
      <c r="DX46" s="34"/>
      <c r="DY46" s="30"/>
      <c r="DZ46" s="30"/>
      <c r="EA46" s="30"/>
      <c r="EB46" s="30"/>
    </row>
    <row r="47" spans="1:132" s="26" customFormat="1" ht="18.75">
      <c r="A47" s="21"/>
      <c r="B47" s="2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2"/>
      <c r="T47" s="31"/>
      <c r="U47" s="31"/>
      <c r="V47" s="31"/>
      <c r="W47" s="31"/>
      <c r="X47" s="30"/>
      <c r="Y47" s="30"/>
      <c r="Z47" s="30"/>
      <c r="AA47" s="21"/>
      <c r="AB47" s="22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2"/>
      <c r="AT47" s="31"/>
      <c r="AU47" s="30"/>
      <c r="AV47" s="30"/>
      <c r="AW47" s="30"/>
      <c r="AX47" s="30"/>
      <c r="AY47" s="33"/>
      <c r="AZ47" s="21"/>
      <c r="BA47" s="22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2"/>
      <c r="BS47" s="31"/>
      <c r="BT47" s="30"/>
      <c r="BU47" s="30"/>
      <c r="BV47" s="30"/>
      <c r="BW47" s="30"/>
      <c r="BX47" s="33"/>
      <c r="BY47" s="21"/>
      <c r="BZ47" s="22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2"/>
      <c r="CR47" s="31"/>
      <c r="CS47" s="30"/>
      <c r="CT47" s="30"/>
      <c r="CU47" s="30"/>
      <c r="CV47" s="30"/>
      <c r="CW47" s="33"/>
      <c r="CX47" s="21"/>
      <c r="CY47" s="22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2"/>
      <c r="DQ47" s="31"/>
      <c r="DR47" s="30"/>
      <c r="DS47" s="30"/>
      <c r="DT47" s="30"/>
      <c r="DU47" s="30"/>
      <c r="DV47" s="33"/>
      <c r="DW47" s="21"/>
      <c r="DX47" s="22"/>
      <c r="DY47" s="31"/>
      <c r="DZ47" s="31"/>
      <c r="EA47" s="31"/>
      <c r="EB47" s="31"/>
    </row>
    <row r="48" spans="1:132" s="26" customFormat="1" ht="18.75">
      <c r="A48" s="21"/>
      <c r="B48" s="2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32"/>
      <c r="T48" s="31"/>
      <c r="U48" s="31"/>
      <c r="V48" s="31"/>
      <c r="W48" s="31"/>
      <c r="X48" s="30"/>
      <c r="Y48" s="30"/>
      <c r="Z48" s="30"/>
      <c r="AA48" s="21"/>
      <c r="AB48" s="23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2"/>
      <c r="AS48" s="32"/>
      <c r="AT48" s="31"/>
      <c r="AU48" s="30"/>
      <c r="AV48" s="30"/>
      <c r="AW48" s="30"/>
      <c r="AX48" s="30"/>
      <c r="AY48" s="33"/>
      <c r="AZ48" s="21"/>
      <c r="BA48" s="23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2"/>
      <c r="BR48" s="32"/>
      <c r="BS48" s="31"/>
      <c r="BT48" s="30"/>
      <c r="BU48" s="30"/>
      <c r="BV48" s="30"/>
      <c r="BW48" s="30"/>
      <c r="BX48" s="33"/>
      <c r="BY48" s="21"/>
      <c r="BZ48" s="23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2"/>
      <c r="CQ48" s="32"/>
      <c r="CR48" s="31"/>
      <c r="CS48" s="30"/>
      <c r="CT48" s="30"/>
      <c r="CU48" s="30"/>
      <c r="CV48" s="30"/>
      <c r="CW48" s="33"/>
      <c r="CX48" s="21"/>
      <c r="CY48" s="23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2"/>
      <c r="DP48" s="32"/>
      <c r="DQ48" s="31"/>
      <c r="DR48" s="30"/>
      <c r="DS48" s="30"/>
      <c r="DT48" s="30"/>
      <c r="DU48" s="30"/>
      <c r="DV48" s="33"/>
      <c r="DW48" s="21"/>
      <c r="DX48" s="23"/>
      <c r="DY48" s="31"/>
      <c r="DZ48" s="31"/>
      <c r="EA48" s="31"/>
      <c r="EB48" s="31"/>
    </row>
    <row r="49" spans="1:132" s="26" customFormat="1" ht="18.7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0"/>
      <c r="Y49" s="30"/>
      <c r="Z49" s="30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0"/>
      <c r="AV49" s="30"/>
      <c r="AW49" s="30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0"/>
      <c r="BU49" s="30"/>
      <c r="BV49" s="30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0"/>
      <c r="CT49" s="30"/>
      <c r="CU49" s="30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0"/>
      <c r="DS49" s="30"/>
      <c r="DT49" s="30"/>
      <c r="DU49" s="35"/>
      <c r="DV49" s="35"/>
      <c r="DW49" s="35"/>
      <c r="DX49" s="35"/>
      <c r="DY49" s="35"/>
      <c r="DZ49" s="35"/>
      <c r="EA49" s="35"/>
      <c r="EB49" s="35"/>
    </row>
    <row r="50" spans="1:132" s="26" customFormat="1" ht="18.75">
      <c r="A50" s="24"/>
      <c r="B50" s="2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7"/>
      <c r="Y50" s="37"/>
      <c r="Z50" s="37"/>
      <c r="AA50" s="24"/>
      <c r="AB50" s="25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7"/>
      <c r="AV50" s="37"/>
      <c r="AW50" s="37"/>
      <c r="AX50" s="37"/>
      <c r="AY50" s="38"/>
      <c r="AZ50" s="24"/>
      <c r="BA50" s="25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7"/>
      <c r="BU50" s="37"/>
      <c r="BV50" s="37"/>
      <c r="BW50" s="37"/>
      <c r="BX50" s="38"/>
      <c r="BY50" s="24"/>
      <c r="BZ50" s="25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7"/>
      <c r="CU50" s="37"/>
      <c r="CV50" s="37"/>
      <c r="CW50" s="38"/>
      <c r="CX50" s="24"/>
      <c r="CY50" s="25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7"/>
      <c r="DS50" s="37"/>
      <c r="DT50" s="37"/>
      <c r="DU50" s="37"/>
      <c r="DV50" s="38"/>
      <c r="DW50" s="24"/>
      <c r="DX50" s="25"/>
      <c r="DY50" s="36"/>
      <c r="DZ50" s="36"/>
      <c r="EA50" s="36"/>
      <c r="EB50" s="36"/>
    </row>
    <row r="51" spans="1:132" s="26" customFormat="1" ht="18.75">
      <c r="A51" s="21"/>
      <c r="B51" s="2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2"/>
      <c r="T51" s="31"/>
      <c r="U51" s="31"/>
      <c r="V51" s="31"/>
      <c r="W51" s="31"/>
      <c r="X51" s="30"/>
      <c r="Y51" s="30"/>
      <c r="Z51" s="30"/>
      <c r="AA51" s="21"/>
      <c r="AB51" s="22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2"/>
      <c r="AT51" s="31"/>
      <c r="AU51" s="30"/>
      <c r="AV51" s="30"/>
      <c r="AW51" s="30"/>
      <c r="AX51" s="31"/>
      <c r="AY51" s="33"/>
      <c r="AZ51" s="21"/>
      <c r="BA51" s="22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2"/>
      <c r="BS51" s="31"/>
      <c r="BT51" s="30"/>
      <c r="BU51" s="30"/>
      <c r="BV51" s="30"/>
      <c r="BW51" s="31"/>
      <c r="BX51" s="33"/>
      <c r="BY51" s="21"/>
      <c r="BZ51" s="22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2"/>
      <c r="CR51" s="31"/>
      <c r="CS51" s="30"/>
      <c r="CT51" s="30"/>
      <c r="CU51" s="30"/>
      <c r="CV51" s="31"/>
      <c r="CW51" s="33"/>
      <c r="CX51" s="21"/>
      <c r="CY51" s="22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2"/>
      <c r="DQ51" s="31"/>
      <c r="DR51" s="30"/>
      <c r="DS51" s="30"/>
      <c r="DT51" s="30"/>
      <c r="DU51" s="31"/>
      <c r="DV51" s="33"/>
      <c r="DW51" s="21"/>
      <c r="DX51" s="22"/>
      <c r="DY51" s="31"/>
      <c r="DZ51" s="31"/>
      <c r="EA51" s="31"/>
      <c r="EB51" s="31"/>
    </row>
    <row r="52" spans="1:132" s="26" customFormat="1" ht="18.75">
      <c r="A52" s="21"/>
      <c r="B52" s="2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2"/>
      <c r="T52" s="31"/>
      <c r="U52" s="31"/>
      <c r="V52" s="31"/>
      <c r="W52" s="31"/>
      <c r="X52" s="30"/>
      <c r="Y52" s="30"/>
      <c r="Z52" s="30"/>
      <c r="AA52" s="21"/>
      <c r="AB52" s="22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2"/>
      <c r="AT52" s="31"/>
      <c r="AU52" s="30"/>
      <c r="AV52" s="30"/>
      <c r="AW52" s="30"/>
      <c r="AX52" s="31"/>
      <c r="AY52" s="33"/>
      <c r="AZ52" s="21"/>
      <c r="BA52" s="22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2"/>
      <c r="BS52" s="31"/>
      <c r="BT52" s="30"/>
      <c r="BU52" s="30"/>
      <c r="BV52" s="30"/>
      <c r="BW52" s="31"/>
      <c r="BX52" s="33"/>
      <c r="BY52" s="21"/>
      <c r="BZ52" s="22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2"/>
      <c r="CR52" s="31"/>
      <c r="CS52" s="30"/>
      <c r="CT52" s="30"/>
      <c r="CU52" s="30"/>
      <c r="CV52" s="31"/>
      <c r="CW52" s="33"/>
      <c r="CX52" s="21"/>
      <c r="CY52" s="22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2"/>
      <c r="DQ52" s="31"/>
      <c r="DR52" s="30"/>
      <c r="DS52" s="30"/>
      <c r="DT52" s="30"/>
      <c r="DU52" s="31"/>
      <c r="DV52" s="33"/>
      <c r="DW52" s="21"/>
      <c r="DX52" s="22"/>
      <c r="DY52" s="31"/>
      <c r="DZ52" s="31"/>
      <c r="EA52" s="31"/>
      <c r="EB52" s="31"/>
    </row>
    <row r="53" spans="1:132" s="26" customFormat="1" ht="18.75">
      <c r="A53" s="21"/>
      <c r="B53" s="2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2"/>
      <c r="T53" s="31"/>
      <c r="U53" s="31"/>
      <c r="V53" s="31"/>
      <c r="W53" s="31"/>
      <c r="X53" s="30"/>
      <c r="Y53" s="30"/>
      <c r="Z53" s="30"/>
      <c r="AA53" s="21"/>
      <c r="AB53" s="22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2"/>
      <c r="AT53" s="31"/>
      <c r="AU53" s="30"/>
      <c r="AV53" s="30"/>
      <c r="AW53" s="30"/>
      <c r="AX53" s="31"/>
      <c r="AY53" s="33"/>
      <c r="AZ53" s="21"/>
      <c r="BA53" s="22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2"/>
      <c r="BS53" s="31"/>
      <c r="BT53" s="30"/>
      <c r="BU53" s="30"/>
      <c r="BV53" s="30"/>
      <c r="BW53" s="31"/>
      <c r="BX53" s="33"/>
      <c r="BY53" s="21"/>
      <c r="BZ53" s="22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2"/>
      <c r="CR53" s="31"/>
      <c r="CS53" s="30"/>
      <c r="CT53" s="30"/>
      <c r="CU53" s="30"/>
      <c r="CV53" s="31"/>
      <c r="CW53" s="33"/>
      <c r="CX53" s="21"/>
      <c r="CY53" s="22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2"/>
      <c r="DQ53" s="31"/>
      <c r="DR53" s="30"/>
      <c r="DS53" s="30"/>
      <c r="DT53" s="30"/>
      <c r="DU53" s="31"/>
      <c r="DV53" s="33"/>
      <c r="DW53" s="21"/>
      <c r="DX53" s="22"/>
      <c r="DY53" s="31"/>
      <c r="DZ53" s="31"/>
      <c r="EA53" s="31"/>
      <c r="EB53" s="31"/>
    </row>
    <row r="54" spans="1:132" s="26" customFormat="1" ht="18.75">
      <c r="A54" s="21"/>
      <c r="B54" s="2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2"/>
      <c r="T54" s="31"/>
      <c r="U54" s="31"/>
      <c r="V54" s="31"/>
      <c r="W54" s="31"/>
      <c r="X54" s="30"/>
      <c r="Y54" s="30"/>
      <c r="Z54" s="30"/>
      <c r="AA54" s="21"/>
      <c r="AB54" s="22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2"/>
      <c r="AT54" s="31"/>
      <c r="AU54" s="30"/>
      <c r="AV54" s="30"/>
      <c r="AW54" s="30"/>
      <c r="AX54" s="31"/>
      <c r="AY54" s="33"/>
      <c r="AZ54" s="21"/>
      <c r="BA54" s="22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2"/>
      <c r="BS54" s="31"/>
      <c r="BT54" s="30"/>
      <c r="BU54" s="30"/>
      <c r="BV54" s="30"/>
      <c r="BW54" s="31"/>
      <c r="BX54" s="33"/>
      <c r="BY54" s="21"/>
      <c r="BZ54" s="22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2"/>
      <c r="CR54" s="31"/>
      <c r="CS54" s="30"/>
      <c r="CT54" s="30"/>
      <c r="CU54" s="30"/>
      <c r="CV54" s="31"/>
      <c r="CW54" s="33"/>
      <c r="CX54" s="21"/>
      <c r="CY54" s="22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2"/>
      <c r="DQ54" s="31"/>
      <c r="DR54" s="30"/>
      <c r="DS54" s="30"/>
      <c r="DT54" s="30"/>
      <c r="DU54" s="31"/>
      <c r="DV54" s="33"/>
      <c r="DW54" s="21"/>
      <c r="DX54" s="22"/>
      <c r="DY54" s="31"/>
      <c r="DZ54" s="31"/>
      <c r="EA54" s="31"/>
      <c r="EB54" s="31"/>
    </row>
    <row r="55" spans="1:132" s="26" customFormat="1" ht="18.75">
      <c r="A55" s="21"/>
      <c r="B55" s="2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2"/>
      <c r="T55" s="31"/>
      <c r="U55" s="31"/>
      <c r="V55" s="31"/>
      <c r="W55" s="31"/>
      <c r="X55" s="30"/>
      <c r="Y55" s="30"/>
      <c r="Z55" s="30"/>
      <c r="AA55" s="21"/>
      <c r="AB55" s="2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2"/>
      <c r="AT55" s="31"/>
      <c r="AU55" s="30"/>
      <c r="AV55" s="30"/>
      <c r="AW55" s="30"/>
      <c r="AX55" s="31"/>
      <c r="AY55" s="33"/>
      <c r="AZ55" s="21"/>
      <c r="BA55" s="22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2"/>
      <c r="BS55" s="31"/>
      <c r="BT55" s="30"/>
      <c r="BU55" s="30"/>
      <c r="BV55" s="30"/>
      <c r="BW55" s="31"/>
      <c r="BX55" s="33"/>
      <c r="BY55" s="21"/>
      <c r="BZ55" s="22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2"/>
      <c r="CR55" s="31"/>
      <c r="CS55" s="30"/>
      <c r="CT55" s="30"/>
      <c r="CU55" s="30"/>
      <c r="CV55" s="31"/>
      <c r="CW55" s="33"/>
      <c r="CX55" s="21"/>
      <c r="CY55" s="22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2"/>
      <c r="DQ55" s="31"/>
      <c r="DR55" s="30"/>
      <c r="DS55" s="30"/>
      <c r="DT55" s="30"/>
      <c r="DU55" s="31"/>
      <c r="DV55" s="33"/>
      <c r="DW55" s="21"/>
      <c r="DX55" s="22"/>
      <c r="DY55" s="31"/>
      <c r="DZ55" s="31"/>
      <c r="EA55" s="31"/>
      <c r="EB55" s="31"/>
    </row>
    <row r="56" spans="1:132" s="26" customFormat="1" ht="18.75">
      <c r="A56" s="196"/>
      <c r="B56" s="196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196"/>
      <c r="AB56" s="196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40"/>
      <c r="AZ56" s="196"/>
      <c r="BA56" s="196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40"/>
      <c r="BY56" s="196"/>
      <c r="BZ56" s="196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40"/>
      <c r="CX56" s="196"/>
      <c r="CY56" s="196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40"/>
      <c r="DW56" s="196"/>
      <c r="DX56" s="196"/>
      <c r="DY56" s="39"/>
      <c r="DZ56" s="39"/>
      <c r="EA56" s="39"/>
      <c r="EB56" s="39"/>
    </row>
    <row r="57" spans="1:132" s="26" customFormat="1" ht="18.75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  <c r="DY57" s="197"/>
      <c r="DZ57" s="197"/>
      <c r="EA57" s="197"/>
      <c r="EB57" s="197"/>
    </row>
    <row r="58" spans="1:132" s="26" customFormat="1" ht="18.75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</row>
    <row r="59" spans="1:132" s="26" customFormat="1" ht="18.75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</row>
    <row r="60" spans="1:132" s="26" customFormat="1" ht="18.75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</row>
    <row r="61" spans="1:132" s="26" customFormat="1" ht="18.75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</row>
    <row r="62" spans="1:132" s="26" customFormat="1" ht="18.75">
      <c r="A62" s="198"/>
      <c r="B62" s="198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01"/>
      <c r="V62" s="101"/>
      <c r="W62" s="101"/>
      <c r="X62" s="195"/>
      <c r="Y62" s="195"/>
      <c r="Z62" s="195"/>
      <c r="AA62" s="198"/>
      <c r="AB62" s="198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9"/>
      <c r="AZ62" s="198"/>
      <c r="BA62" s="198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9"/>
      <c r="BY62" s="198"/>
      <c r="BZ62" s="198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9"/>
      <c r="CX62" s="198"/>
      <c r="CY62" s="198"/>
      <c r="CZ62" s="195"/>
      <c r="DA62" s="195"/>
      <c r="DB62" s="195"/>
      <c r="DC62" s="195"/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/>
      <c r="DS62" s="195"/>
      <c r="DT62" s="195"/>
      <c r="DU62" s="195"/>
      <c r="DV62" s="199"/>
      <c r="DW62" s="198"/>
      <c r="DX62" s="198"/>
      <c r="DY62" s="195"/>
      <c r="DZ62" s="195"/>
      <c r="EA62" s="195"/>
      <c r="EB62" s="101"/>
    </row>
    <row r="63" spans="1:132" s="26" customFormat="1" ht="18.75">
      <c r="A63" s="198"/>
      <c r="B63" s="198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8"/>
      <c r="N63" s="28"/>
      <c r="O63" s="27"/>
      <c r="P63" s="28"/>
      <c r="Q63" s="28"/>
      <c r="R63" s="27"/>
      <c r="S63" s="28"/>
      <c r="T63" s="28"/>
      <c r="U63" s="28"/>
      <c r="V63" s="28"/>
      <c r="W63" s="28"/>
      <c r="X63" s="27"/>
      <c r="Y63" s="27"/>
      <c r="Z63" s="27"/>
      <c r="AA63" s="198"/>
      <c r="AB63" s="198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8"/>
      <c r="AN63" s="28"/>
      <c r="AO63" s="27"/>
      <c r="AP63" s="28"/>
      <c r="AQ63" s="28"/>
      <c r="AR63" s="27"/>
      <c r="AS63" s="28"/>
      <c r="AT63" s="28"/>
      <c r="AU63" s="27"/>
      <c r="AV63" s="27"/>
      <c r="AW63" s="27"/>
      <c r="AX63" s="28"/>
      <c r="AY63" s="200"/>
      <c r="AZ63" s="198"/>
      <c r="BA63" s="198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8"/>
      <c r="BM63" s="28"/>
      <c r="BN63" s="27"/>
      <c r="BO63" s="28"/>
      <c r="BP63" s="28"/>
      <c r="BQ63" s="27"/>
      <c r="BR63" s="28"/>
      <c r="BS63" s="28"/>
      <c r="BT63" s="27"/>
      <c r="BU63" s="27"/>
      <c r="BV63" s="27"/>
      <c r="BW63" s="28"/>
      <c r="BX63" s="200"/>
      <c r="BY63" s="198"/>
      <c r="BZ63" s="198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8"/>
      <c r="CL63" s="28"/>
      <c r="CM63" s="27"/>
      <c r="CN63" s="28"/>
      <c r="CO63" s="28"/>
      <c r="CP63" s="27"/>
      <c r="CQ63" s="28"/>
      <c r="CR63" s="28"/>
      <c r="CS63" s="27"/>
      <c r="CT63" s="27"/>
      <c r="CU63" s="27"/>
      <c r="CV63" s="28"/>
      <c r="CW63" s="200"/>
      <c r="CX63" s="198"/>
      <c r="CY63" s="198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8"/>
      <c r="DK63" s="28"/>
      <c r="DL63" s="27"/>
      <c r="DM63" s="28"/>
      <c r="DN63" s="28"/>
      <c r="DO63" s="27"/>
      <c r="DP63" s="28"/>
      <c r="DQ63" s="28"/>
      <c r="DR63" s="27"/>
      <c r="DS63" s="27"/>
      <c r="DT63" s="27"/>
      <c r="DU63" s="28"/>
      <c r="DV63" s="200"/>
      <c r="DW63" s="198"/>
      <c r="DX63" s="198"/>
      <c r="DY63" s="27"/>
      <c r="DZ63" s="27"/>
      <c r="EA63" s="27"/>
      <c r="EB63" s="27"/>
    </row>
    <row r="64" spans="1:132" s="26" customFormat="1" ht="18.75">
      <c r="A64" s="29"/>
      <c r="B64" s="1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1"/>
      <c r="S64" s="32"/>
      <c r="T64" s="31"/>
      <c r="U64" s="31"/>
      <c r="V64" s="31"/>
      <c r="W64" s="31"/>
      <c r="X64" s="30"/>
      <c r="Y64" s="30"/>
      <c r="Z64" s="30"/>
      <c r="AA64" s="29"/>
      <c r="AB64" s="18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1"/>
      <c r="AS64" s="32"/>
      <c r="AT64" s="31"/>
      <c r="AU64" s="30"/>
      <c r="AV64" s="30"/>
      <c r="AW64" s="30"/>
      <c r="AX64" s="30"/>
      <c r="AY64" s="33"/>
      <c r="AZ64" s="29"/>
      <c r="BA64" s="18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1"/>
      <c r="BR64" s="32"/>
      <c r="BS64" s="31"/>
      <c r="BT64" s="30"/>
      <c r="BU64" s="30"/>
      <c r="BV64" s="30"/>
      <c r="BW64" s="30"/>
      <c r="BX64" s="33"/>
      <c r="BY64" s="29"/>
      <c r="BZ64" s="18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1"/>
      <c r="CQ64" s="32"/>
      <c r="CR64" s="31"/>
      <c r="CS64" s="30"/>
      <c r="CT64" s="30"/>
      <c r="CU64" s="30"/>
      <c r="CV64" s="30"/>
      <c r="CW64" s="33"/>
      <c r="CX64" s="29"/>
      <c r="CY64" s="18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1"/>
      <c r="DP64" s="32"/>
      <c r="DQ64" s="31"/>
      <c r="DR64" s="30"/>
      <c r="DS64" s="30"/>
      <c r="DT64" s="30"/>
      <c r="DU64" s="30"/>
      <c r="DV64" s="33"/>
      <c r="DW64" s="29"/>
      <c r="DX64" s="18"/>
      <c r="DY64" s="30"/>
      <c r="DZ64" s="30"/>
      <c r="EA64" s="30"/>
      <c r="EB64" s="30"/>
    </row>
    <row r="65" spans="1:132" s="26" customFormat="1" ht="18.75">
      <c r="A65" s="29"/>
      <c r="B65" s="34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1"/>
      <c r="S65" s="32"/>
      <c r="T65" s="31"/>
      <c r="U65" s="31"/>
      <c r="V65" s="31"/>
      <c r="W65" s="31"/>
      <c r="X65" s="30"/>
      <c r="Y65" s="30"/>
      <c r="Z65" s="30"/>
      <c r="AA65" s="29"/>
      <c r="AB65" s="34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1"/>
      <c r="AS65" s="32"/>
      <c r="AT65" s="31"/>
      <c r="AU65" s="30"/>
      <c r="AV65" s="30"/>
      <c r="AW65" s="30"/>
      <c r="AX65" s="30"/>
      <c r="AY65" s="33"/>
      <c r="AZ65" s="29"/>
      <c r="BA65" s="34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1"/>
      <c r="BR65" s="32"/>
      <c r="BS65" s="31"/>
      <c r="BT65" s="30"/>
      <c r="BU65" s="30"/>
      <c r="BV65" s="30"/>
      <c r="BW65" s="30"/>
      <c r="BX65" s="33"/>
      <c r="BY65" s="29"/>
      <c r="BZ65" s="34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1"/>
      <c r="CQ65" s="32"/>
      <c r="CR65" s="31"/>
      <c r="CS65" s="30"/>
      <c r="CT65" s="30"/>
      <c r="CU65" s="30"/>
      <c r="CV65" s="30"/>
      <c r="CW65" s="33"/>
      <c r="CX65" s="29"/>
      <c r="CY65" s="34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1"/>
      <c r="DP65" s="32"/>
      <c r="DQ65" s="31"/>
      <c r="DR65" s="30"/>
      <c r="DS65" s="30"/>
      <c r="DT65" s="30"/>
      <c r="DU65" s="30"/>
      <c r="DV65" s="33"/>
      <c r="DW65" s="29"/>
      <c r="DX65" s="34"/>
      <c r="DY65" s="30"/>
      <c r="DZ65" s="30"/>
      <c r="EA65" s="30"/>
      <c r="EB65" s="30"/>
    </row>
    <row r="66" spans="1:132" s="26" customFormat="1" ht="18.75">
      <c r="A66" s="29"/>
      <c r="B66" s="34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  <c r="S66" s="32"/>
      <c r="T66" s="31"/>
      <c r="U66" s="31"/>
      <c r="V66" s="31"/>
      <c r="W66" s="31"/>
      <c r="X66" s="30"/>
      <c r="Y66" s="30"/>
      <c r="Z66" s="30"/>
      <c r="AA66" s="29"/>
      <c r="AB66" s="34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1"/>
      <c r="AS66" s="32"/>
      <c r="AT66" s="31"/>
      <c r="AU66" s="30"/>
      <c r="AV66" s="30"/>
      <c r="AW66" s="30"/>
      <c r="AX66" s="30"/>
      <c r="AY66" s="33"/>
      <c r="AZ66" s="29"/>
      <c r="BA66" s="34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1"/>
      <c r="BR66" s="32"/>
      <c r="BS66" s="31"/>
      <c r="BT66" s="30"/>
      <c r="BU66" s="30"/>
      <c r="BV66" s="30"/>
      <c r="BW66" s="30"/>
      <c r="BX66" s="33"/>
      <c r="BY66" s="29"/>
      <c r="BZ66" s="34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1"/>
      <c r="CQ66" s="32"/>
      <c r="CR66" s="31"/>
      <c r="CS66" s="30"/>
      <c r="CT66" s="30"/>
      <c r="CU66" s="30"/>
      <c r="CV66" s="30"/>
      <c r="CW66" s="33"/>
      <c r="CX66" s="29"/>
      <c r="CY66" s="34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1"/>
      <c r="DP66" s="32"/>
      <c r="DQ66" s="31"/>
      <c r="DR66" s="30"/>
      <c r="DS66" s="30"/>
      <c r="DT66" s="30"/>
      <c r="DU66" s="30"/>
      <c r="DV66" s="33"/>
      <c r="DW66" s="29"/>
      <c r="DX66" s="34"/>
      <c r="DY66" s="30"/>
      <c r="DZ66" s="30"/>
      <c r="EA66" s="30"/>
      <c r="EB66" s="30"/>
    </row>
    <row r="67" spans="1:132" s="26" customFormat="1" ht="18.75">
      <c r="A67" s="21"/>
      <c r="B67" s="2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2"/>
      <c r="T67" s="31"/>
      <c r="U67" s="31"/>
      <c r="V67" s="31"/>
      <c r="W67" s="31"/>
      <c r="X67" s="30"/>
      <c r="Y67" s="30"/>
      <c r="Z67" s="30"/>
      <c r="AA67" s="21"/>
      <c r="AB67" s="22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1"/>
      <c r="AU67" s="30"/>
      <c r="AV67" s="30"/>
      <c r="AW67" s="30"/>
      <c r="AX67" s="30"/>
      <c r="AY67" s="33"/>
      <c r="AZ67" s="21"/>
      <c r="BA67" s="22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2"/>
      <c r="BS67" s="31"/>
      <c r="BT67" s="30"/>
      <c r="BU67" s="30"/>
      <c r="BV67" s="30"/>
      <c r="BW67" s="30"/>
      <c r="BX67" s="33"/>
      <c r="BY67" s="21"/>
      <c r="BZ67" s="22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2"/>
      <c r="CR67" s="31"/>
      <c r="CS67" s="30"/>
      <c r="CT67" s="30"/>
      <c r="CU67" s="30"/>
      <c r="CV67" s="30"/>
      <c r="CW67" s="33"/>
      <c r="CX67" s="21"/>
      <c r="CY67" s="22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2"/>
      <c r="DQ67" s="31"/>
      <c r="DR67" s="30"/>
      <c r="DS67" s="30"/>
      <c r="DT67" s="30"/>
      <c r="DU67" s="30"/>
      <c r="DV67" s="33"/>
      <c r="DW67" s="21"/>
      <c r="DX67" s="22"/>
      <c r="DY67" s="31"/>
      <c r="DZ67" s="31"/>
      <c r="EA67" s="31"/>
      <c r="EB67" s="31"/>
    </row>
    <row r="68" spans="1:132" s="26" customFormat="1" ht="18.75">
      <c r="A68" s="21"/>
      <c r="B68" s="2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2"/>
      <c r="T68" s="31"/>
      <c r="U68" s="31"/>
      <c r="V68" s="31"/>
      <c r="W68" s="31"/>
      <c r="X68" s="30"/>
      <c r="Y68" s="30"/>
      <c r="Z68" s="30"/>
      <c r="AA68" s="21"/>
      <c r="AB68" s="23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  <c r="AS68" s="32"/>
      <c r="AT68" s="31"/>
      <c r="AU68" s="30"/>
      <c r="AV68" s="30"/>
      <c r="AW68" s="30"/>
      <c r="AX68" s="30"/>
      <c r="AY68" s="33"/>
      <c r="AZ68" s="21"/>
      <c r="BA68" s="23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2"/>
      <c r="BR68" s="32"/>
      <c r="BS68" s="31"/>
      <c r="BT68" s="30"/>
      <c r="BU68" s="30"/>
      <c r="BV68" s="30"/>
      <c r="BW68" s="30"/>
      <c r="BX68" s="33"/>
      <c r="BY68" s="21"/>
      <c r="BZ68" s="23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2"/>
      <c r="CQ68" s="32"/>
      <c r="CR68" s="31"/>
      <c r="CS68" s="30"/>
      <c r="CT68" s="30"/>
      <c r="CU68" s="30"/>
      <c r="CV68" s="30"/>
      <c r="CW68" s="33"/>
      <c r="CX68" s="21"/>
      <c r="CY68" s="23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2"/>
      <c r="DP68" s="32"/>
      <c r="DQ68" s="31"/>
      <c r="DR68" s="30"/>
      <c r="DS68" s="30"/>
      <c r="DT68" s="30"/>
      <c r="DU68" s="30"/>
      <c r="DV68" s="33"/>
      <c r="DW68" s="21"/>
      <c r="DX68" s="23"/>
      <c r="DY68" s="31"/>
      <c r="DZ68" s="31"/>
      <c r="EA68" s="31"/>
      <c r="EB68" s="31"/>
    </row>
    <row r="69" spans="1:132" s="26" customFormat="1" ht="18.7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0"/>
      <c r="Y69" s="30"/>
      <c r="Z69" s="30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0"/>
      <c r="AV69" s="30"/>
      <c r="AW69" s="30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0"/>
      <c r="BU69" s="30"/>
      <c r="BV69" s="30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0"/>
      <c r="CT69" s="30"/>
      <c r="CU69" s="30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0"/>
      <c r="DS69" s="30"/>
      <c r="DT69" s="30"/>
      <c r="DU69" s="35"/>
      <c r="DV69" s="35"/>
      <c r="DW69" s="35"/>
      <c r="DX69" s="35"/>
      <c r="DY69" s="35"/>
      <c r="DZ69" s="35"/>
      <c r="EA69" s="35"/>
      <c r="EB69" s="35"/>
    </row>
    <row r="70" spans="1:132" s="26" customFormat="1" ht="18.75">
      <c r="A70" s="24"/>
      <c r="B70" s="2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7"/>
      <c r="Y70" s="37"/>
      <c r="Z70" s="37"/>
      <c r="AA70" s="24"/>
      <c r="AB70" s="2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7"/>
      <c r="AV70" s="37"/>
      <c r="AW70" s="37"/>
      <c r="AX70" s="37"/>
      <c r="AY70" s="38"/>
      <c r="AZ70" s="24"/>
      <c r="BA70" s="25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7"/>
      <c r="BU70" s="37"/>
      <c r="BV70" s="37"/>
      <c r="BW70" s="37"/>
      <c r="BX70" s="38"/>
      <c r="BY70" s="24"/>
      <c r="BZ70" s="25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7"/>
      <c r="CU70" s="37"/>
      <c r="CV70" s="37"/>
      <c r="CW70" s="38"/>
      <c r="CX70" s="24"/>
      <c r="CY70" s="25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7"/>
      <c r="DS70" s="37"/>
      <c r="DT70" s="37"/>
      <c r="DU70" s="37"/>
      <c r="DV70" s="38"/>
      <c r="DW70" s="24"/>
      <c r="DX70" s="25"/>
      <c r="DY70" s="36"/>
      <c r="DZ70" s="36"/>
      <c r="EA70" s="36"/>
      <c r="EB70" s="36"/>
    </row>
    <row r="71" spans="1:132" s="26" customFormat="1" ht="18.75">
      <c r="A71" s="21"/>
      <c r="B71" s="2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  <c r="T71" s="31"/>
      <c r="U71" s="31"/>
      <c r="V71" s="31"/>
      <c r="W71" s="31"/>
      <c r="X71" s="30"/>
      <c r="Y71" s="30"/>
      <c r="Z71" s="30"/>
      <c r="AA71" s="21"/>
      <c r="AB71" s="2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2"/>
      <c r="AT71" s="31"/>
      <c r="AU71" s="30"/>
      <c r="AV71" s="30"/>
      <c r="AW71" s="30"/>
      <c r="AX71" s="31"/>
      <c r="AY71" s="33"/>
      <c r="AZ71" s="21"/>
      <c r="BA71" s="22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2"/>
      <c r="BS71" s="31"/>
      <c r="BT71" s="30"/>
      <c r="BU71" s="30"/>
      <c r="BV71" s="30"/>
      <c r="BW71" s="31"/>
      <c r="BX71" s="33"/>
      <c r="BY71" s="21"/>
      <c r="BZ71" s="22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2"/>
      <c r="CR71" s="31"/>
      <c r="CS71" s="30"/>
      <c r="CT71" s="30"/>
      <c r="CU71" s="30"/>
      <c r="CV71" s="31"/>
      <c r="CW71" s="33"/>
      <c r="CX71" s="21"/>
      <c r="CY71" s="22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2"/>
      <c r="DQ71" s="31"/>
      <c r="DR71" s="30"/>
      <c r="DS71" s="30"/>
      <c r="DT71" s="30"/>
      <c r="DU71" s="31"/>
      <c r="DV71" s="33"/>
      <c r="DW71" s="21"/>
      <c r="DX71" s="22"/>
      <c r="DY71" s="31"/>
      <c r="DZ71" s="31"/>
      <c r="EA71" s="31"/>
      <c r="EB71" s="31"/>
    </row>
    <row r="72" spans="1:132" s="26" customFormat="1" ht="18.75">
      <c r="A72" s="21"/>
      <c r="B72" s="2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2"/>
      <c r="T72" s="31"/>
      <c r="U72" s="31"/>
      <c r="V72" s="31"/>
      <c r="W72" s="31"/>
      <c r="X72" s="30"/>
      <c r="Y72" s="30"/>
      <c r="Z72" s="30"/>
      <c r="AA72" s="21"/>
      <c r="AB72" s="22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2"/>
      <c r="AT72" s="31"/>
      <c r="AU72" s="30"/>
      <c r="AV72" s="30"/>
      <c r="AW72" s="30"/>
      <c r="AX72" s="31"/>
      <c r="AY72" s="33"/>
      <c r="AZ72" s="21"/>
      <c r="BA72" s="22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2"/>
      <c r="BS72" s="31"/>
      <c r="BT72" s="30"/>
      <c r="BU72" s="30"/>
      <c r="BV72" s="30"/>
      <c r="BW72" s="31"/>
      <c r="BX72" s="33"/>
      <c r="BY72" s="21"/>
      <c r="BZ72" s="22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2"/>
      <c r="CR72" s="31"/>
      <c r="CS72" s="30"/>
      <c r="CT72" s="30"/>
      <c r="CU72" s="30"/>
      <c r="CV72" s="31"/>
      <c r="CW72" s="33"/>
      <c r="CX72" s="21"/>
      <c r="CY72" s="22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2"/>
      <c r="DQ72" s="31"/>
      <c r="DR72" s="30"/>
      <c r="DS72" s="30"/>
      <c r="DT72" s="30"/>
      <c r="DU72" s="31"/>
      <c r="DV72" s="33"/>
      <c r="DW72" s="21"/>
      <c r="DX72" s="22"/>
      <c r="DY72" s="31"/>
      <c r="DZ72" s="31"/>
      <c r="EA72" s="31"/>
      <c r="EB72" s="31"/>
    </row>
    <row r="73" spans="1:132" s="26" customFormat="1" ht="18.75">
      <c r="A73" s="21"/>
      <c r="B73" s="22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2"/>
      <c r="T73" s="31"/>
      <c r="U73" s="31"/>
      <c r="V73" s="31"/>
      <c r="W73" s="31"/>
      <c r="X73" s="30"/>
      <c r="Y73" s="30"/>
      <c r="Z73" s="30"/>
      <c r="AA73" s="21"/>
      <c r="AB73" s="22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2"/>
      <c r="AT73" s="31"/>
      <c r="AU73" s="30"/>
      <c r="AV73" s="30"/>
      <c r="AW73" s="30"/>
      <c r="AX73" s="31"/>
      <c r="AY73" s="33"/>
      <c r="AZ73" s="21"/>
      <c r="BA73" s="22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2"/>
      <c r="BS73" s="31"/>
      <c r="BT73" s="30"/>
      <c r="BU73" s="30"/>
      <c r="BV73" s="30"/>
      <c r="BW73" s="31"/>
      <c r="BX73" s="33"/>
      <c r="BY73" s="21"/>
      <c r="BZ73" s="22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2"/>
      <c r="CR73" s="31"/>
      <c r="CS73" s="30"/>
      <c r="CT73" s="30"/>
      <c r="CU73" s="30"/>
      <c r="CV73" s="31"/>
      <c r="CW73" s="33"/>
      <c r="CX73" s="21"/>
      <c r="CY73" s="22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2"/>
      <c r="DQ73" s="31"/>
      <c r="DR73" s="30"/>
      <c r="DS73" s="30"/>
      <c r="DT73" s="30"/>
      <c r="DU73" s="31"/>
      <c r="DV73" s="33"/>
      <c r="DW73" s="21"/>
      <c r="DX73" s="22"/>
      <c r="DY73" s="31"/>
      <c r="DZ73" s="31"/>
      <c r="EA73" s="31"/>
      <c r="EB73" s="31"/>
    </row>
    <row r="74" spans="1:132" s="26" customFormat="1" ht="18.75">
      <c r="A74" s="21"/>
      <c r="B74" s="2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2"/>
      <c r="T74" s="31"/>
      <c r="U74" s="31"/>
      <c r="V74" s="31"/>
      <c r="W74" s="31"/>
      <c r="X74" s="30"/>
      <c r="Y74" s="30"/>
      <c r="Z74" s="30"/>
      <c r="AA74" s="21"/>
      <c r="AB74" s="22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2"/>
      <c r="AT74" s="31"/>
      <c r="AU74" s="30"/>
      <c r="AV74" s="30"/>
      <c r="AW74" s="30"/>
      <c r="AX74" s="31"/>
      <c r="AY74" s="33"/>
      <c r="AZ74" s="21"/>
      <c r="BA74" s="22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2"/>
      <c r="BS74" s="31"/>
      <c r="BT74" s="30"/>
      <c r="BU74" s="30"/>
      <c r="BV74" s="30"/>
      <c r="BW74" s="31"/>
      <c r="BX74" s="33"/>
      <c r="BY74" s="21"/>
      <c r="BZ74" s="22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2"/>
      <c r="CR74" s="31"/>
      <c r="CS74" s="30"/>
      <c r="CT74" s="30"/>
      <c r="CU74" s="30"/>
      <c r="CV74" s="31"/>
      <c r="CW74" s="33"/>
      <c r="CX74" s="21"/>
      <c r="CY74" s="22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2"/>
      <c r="DQ74" s="31"/>
      <c r="DR74" s="30"/>
      <c r="DS74" s="30"/>
      <c r="DT74" s="30"/>
      <c r="DU74" s="31"/>
      <c r="DV74" s="33"/>
      <c r="DW74" s="21"/>
      <c r="DX74" s="22"/>
      <c r="DY74" s="31"/>
      <c r="DZ74" s="31"/>
      <c r="EA74" s="31"/>
      <c r="EB74" s="31"/>
    </row>
    <row r="75" spans="1:132" s="26" customFormat="1" ht="18.75">
      <c r="A75" s="21"/>
      <c r="B75" s="2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2"/>
      <c r="T75" s="31"/>
      <c r="U75" s="31"/>
      <c r="V75" s="31"/>
      <c r="W75" s="31"/>
      <c r="X75" s="30"/>
      <c r="Y75" s="30"/>
      <c r="Z75" s="30"/>
      <c r="AA75" s="21"/>
      <c r="AB75" s="22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2"/>
      <c r="AT75" s="31"/>
      <c r="AU75" s="30"/>
      <c r="AV75" s="30"/>
      <c r="AW75" s="30"/>
      <c r="AX75" s="31"/>
      <c r="AY75" s="33"/>
      <c r="AZ75" s="21"/>
      <c r="BA75" s="22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2"/>
      <c r="BS75" s="31"/>
      <c r="BT75" s="30"/>
      <c r="BU75" s="30"/>
      <c r="BV75" s="30"/>
      <c r="BW75" s="31"/>
      <c r="BX75" s="33"/>
      <c r="BY75" s="21"/>
      <c r="BZ75" s="22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2"/>
      <c r="CR75" s="31"/>
      <c r="CS75" s="30"/>
      <c r="CT75" s="30"/>
      <c r="CU75" s="30"/>
      <c r="CV75" s="31"/>
      <c r="CW75" s="33"/>
      <c r="CX75" s="21"/>
      <c r="CY75" s="22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2"/>
      <c r="DQ75" s="31"/>
      <c r="DR75" s="30"/>
      <c r="DS75" s="30"/>
      <c r="DT75" s="30"/>
      <c r="DU75" s="31"/>
      <c r="DV75" s="33"/>
      <c r="DW75" s="21"/>
      <c r="DX75" s="22"/>
      <c r="DY75" s="31"/>
      <c r="DZ75" s="31"/>
      <c r="EA75" s="31"/>
      <c r="EB75" s="31"/>
    </row>
    <row r="76" spans="1:132" s="26" customFormat="1" ht="18.75">
      <c r="A76" s="196"/>
      <c r="B76" s="19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196"/>
      <c r="AB76" s="196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40"/>
      <c r="AZ76" s="196"/>
      <c r="BA76" s="196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40"/>
      <c r="BY76" s="196"/>
      <c r="BZ76" s="196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40"/>
      <c r="CX76" s="196"/>
      <c r="CY76" s="196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40"/>
      <c r="DW76" s="196"/>
      <c r="DX76" s="196"/>
      <c r="DY76" s="39"/>
      <c r="DZ76" s="39"/>
      <c r="EA76" s="39"/>
      <c r="EB76" s="39"/>
    </row>
    <row r="77" spans="1:132" s="26" customFormat="1" ht="18.75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</row>
    <row r="78" spans="1:132" s="26" customFormat="1" ht="18.75">
      <c r="A78" s="195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5"/>
      <c r="DR78" s="195"/>
      <c r="DS78" s="195"/>
      <c r="DT78" s="195"/>
      <c r="DU78" s="195"/>
      <c r="DV78" s="195"/>
      <c r="DW78" s="195"/>
      <c r="DX78" s="195"/>
      <c r="DY78" s="195"/>
      <c r="DZ78" s="195"/>
      <c r="EA78" s="195"/>
      <c r="EB78" s="195"/>
    </row>
    <row r="79" spans="1:132" s="26" customFormat="1" ht="18.75">
      <c r="A79" s="195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  <c r="DV79" s="195"/>
      <c r="DW79" s="195"/>
      <c r="DX79" s="195"/>
      <c r="DY79" s="195"/>
      <c r="DZ79" s="195"/>
      <c r="EA79" s="195"/>
      <c r="EB79" s="195"/>
    </row>
    <row r="80" spans="1:132" s="26" customFormat="1" ht="18.75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</row>
    <row r="81" spans="1:132" s="26" customFormat="1" ht="18.75">
      <c r="A81" s="194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194"/>
      <c r="CZ81" s="194"/>
      <c r="DA81" s="194"/>
      <c r="DB81" s="194"/>
      <c r="DC81" s="194"/>
      <c r="DD81" s="194"/>
      <c r="DE81" s="194"/>
      <c r="DF81" s="194"/>
      <c r="DG81" s="194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</row>
    <row r="82" spans="1:132" s="26" customFormat="1" ht="18.75">
      <c r="A82" s="198"/>
      <c r="B82" s="198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01"/>
      <c r="V82" s="101"/>
      <c r="W82" s="101"/>
      <c r="X82" s="195"/>
      <c r="Y82" s="195"/>
      <c r="Z82" s="195"/>
      <c r="AA82" s="198"/>
      <c r="AB82" s="198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9"/>
      <c r="AZ82" s="198"/>
      <c r="BA82" s="198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5"/>
      <c r="BW82" s="195"/>
      <c r="BX82" s="199"/>
      <c r="BY82" s="198"/>
      <c r="BZ82" s="198"/>
      <c r="CA82" s="195"/>
      <c r="CB82" s="195"/>
      <c r="CC82" s="195"/>
      <c r="CD82" s="195"/>
      <c r="CE82" s="195"/>
      <c r="CF82" s="195"/>
      <c r="CG82" s="195"/>
      <c r="CH82" s="195"/>
      <c r="CI82" s="195"/>
      <c r="CJ82" s="195"/>
      <c r="CK82" s="195"/>
      <c r="CL82" s="195"/>
      <c r="CM82" s="195"/>
      <c r="CN82" s="195"/>
      <c r="CO82" s="195"/>
      <c r="CP82" s="195"/>
      <c r="CQ82" s="195"/>
      <c r="CR82" s="195"/>
      <c r="CS82" s="195"/>
      <c r="CT82" s="195"/>
      <c r="CU82" s="195"/>
      <c r="CV82" s="195"/>
      <c r="CW82" s="199"/>
      <c r="CX82" s="198"/>
      <c r="CY82" s="198"/>
      <c r="CZ82" s="195"/>
      <c r="DA82" s="195"/>
      <c r="DB82" s="195"/>
      <c r="DC82" s="195"/>
      <c r="DD82" s="195"/>
      <c r="DE82" s="195"/>
      <c r="DF82" s="195"/>
      <c r="DG82" s="195"/>
      <c r="DH82" s="195"/>
      <c r="DI82" s="195"/>
      <c r="DJ82" s="195"/>
      <c r="DK82" s="195"/>
      <c r="DL82" s="195"/>
      <c r="DM82" s="195"/>
      <c r="DN82" s="195"/>
      <c r="DO82" s="195"/>
      <c r="DP82" s="195"/>
      <c r="DQ82" s="195"/>
      <c r="DR82" s="195"/>
      <c r="DS82" s="195"/>
      <c r="DT82" s="195"/>
      <c r="DU82" s="195"/>
      <c r="DV82" s="199"/>
      <c r="DW82" s="198"/>
      <c r="DX82" s="198"/>
      <c r="DY82" s="195"/>
      <c r="DZ82" s="195"/>
      <c r="EA82" s="195"/>
      <c r="EB82" s="101"/>
    </row>
    <row r="83" spans="1:132" s="26" customFormat="1" ht="18.75">
      <c r="A83" s="198"/>
      <c r="B83" s="19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8"/>
      <c r="N83" s="28"/>
      <c r="O83" s="27"/>
      <c r="P83" s="28"/>
      <c r="Q83" s="28"/>
      <c r="R83" s="27"/>
      <c r="S83" s="28"/>
      <c r="T83" s="28"/>
      <c r="U83" s="28"/>
      <c r="V83" s="28"/>
      <c r="W83" s="28"/>
      <c r="X83" s="27"/>
      <c r="Y83" s="27"/>
      <c r="Z83" s="27"/>
      <c r="AA83" s="198"/>
      <c r="AB83" s="198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8"/>
      <c r="AN83" s="28"/>
      <c r="AO83" s="27"/>
      <c r="AP83" s="28"/>
      <c r="AQ83" s="28"/>
      <c r="AR83" s="27"/>
      <c r="AS83" s="28"/>
      <c r="AT83" s="28"/>
      <c r="AU83" s="27"/>
      <c r="AV83" s="27"/>
      <c r="AW83" s="27"/>
      <c r="AX83" s="28"/>
      <c r="AY83" s="200"/>
      <c r="AZ83" s="198"/>
      <c r="BA83" s="198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8"/>
      <c r="BM83" s="28"/>
      <c r="BN83" s="27"/>
      <c r="BO83" s="28"/>
      <c r="BP83" s="28"/>
      <c r="BQ83" s="27"/>
      <c r="BR83" s="28"/>
      <c r="BS83" s="28"/>
      <c r="BT83" s="27"/>
      <c r="BU83" s="27"/>
      <c r="BV83" s="27"/>
      <c r="BW83" s="28"/>
      <c r="BX83" s="200"/>
      <c r="BY83" s="198"/>
      <c r="BZ83" s="198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8"/>
      <c r="CL83" s="28"/>
      <c r="CM83" s="27"/>
      <c r="CN83" s="28"/>
      <c r="CO83" s="28"/>
      <c r="CP83" s="27"/>
      <c r="CQ83" s="28"/>
      <c r="CR83" s="28"/>
      <c r="CS83" s="27"/>
      <c r="CT83" s="27"/>
      <c r="CU83" s="27"/>
      <c r="CV83" s="28"/>
      <c r="CW83" s="200"/>
      <c r="CX83" s="198"/>
      <c r="CY83" s="198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8"/>
      <c r="DK83" s="28"/>
      <c r="DL83" s="27"/>
      <c r="DM83" s="28"/>
      <c r="DN83" s="28"/>
      <c r="DO83" s="27"/>
      <c r="DP83" s="28"/>
      <c r="DQ83" s="28"/>
      <c r="DR83" s="27"/>
      <c r="DS83" s="27"/>
      <c r="DT83" s="27"/>
      <c r="DU83" s="28"/>
      <c r="DV83" s="200"/>
      <c r="DW83" s="198"/>
      <c r="DX83" s="198"/>
      <c r="DY83" s="27"/>
      <c r="DZ83" s="27"/>
      <c r="EA83" s="27"/>
      <c r="EB83" s="27"/>
    </row>
    <row r="84" spans="1:132" s="26" customFormat="1" ht="18.75">
      <c r="A84" s="29"/>
      <c r="B84" s="1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1"/>
      <c r="S84" s="32"/>
      <c r="T84" s="31"/>
      <c r="U84" s="31"/>
      <c r="V84" s="31"/>
      <c r="W84" s="31"/>
      <c r="X84" s="30"/>
      <c r="Y84" s="30"/>
      <c r="Z84" s="30"/>
      <c r="AA84" s="29"/>
      <c r="AB84" s="18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1"/>
      <c r="AS84" s="32"/>
      <c r="AT84" s="31"/>
      <c r="AU84" s="30"/>
      <c r="AV84" s="30"/>
      <c r="AW84" s="30"/>
      <c r="AX84" s="30"/>
      <c r="AY84" s="33"/>
      <c r="AZ84" s="29"/>
      <c r="BA84" s="18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1"/>
      <c r="BR84" s="32"/>
      <c r="BS84" s="31"/>
      <c r="BT84" s="30"/>
      <c r="BU84" s="30"/>
      <c r="BV84" s="30"/>
      <c r="BW84" s="30"/>
      <c r="BX84" s="33"/>
      <c r="BY84" s="29"/>
      <c r="BZ84" s="18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1"/>
      <c r="CQ84" s="32"/>
      <c r="CR84" s="31"/>
      <c r="CS84" s="30"/>
      <c r="CT84" s="30"/>
      <c r="CU84" s="30"/>
      <c r="CV84" s="30"/>
      <c r="CW84" s="33"/>
      <c r="CX84" s="29"/>
      <c r="CY84" s="18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1"/>
      <c r="DP84" s="32"/>
      <c r="DQ84" s="31"/>
      <c r="DR84" s="30"/>
      <c r="DS84" s="30"/>
      <c r="DT84" s="30"/>
      <c r="DU84" s="30"/>
      <c r="DV84" s="33"/>
      <c r="DW84" s="29"/>
      <c r="DX84" s="18"/>
      <c r="DY84" s="30"/>
      <c r="DZ84" s="30"/>
      <c r="EA84" s="30"/>
      <c r="EB84" s="30"/>
    </row>
    <row r="85" spans="1:132" s="26" customFormat="1" ht="18.75">
      <c r="A85" s="29"/>
      <c r="B85" s="34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  <c r="S85" s="32"/>
      <c r="T85" s="31"/>
      <c r="U85" s="31"/>
      <c r="V85" s="31"/>
      <c r="W85" s="31"/>
      <c r="X85" s="30"/>
      <c r="Y85" s="30"/>
      <c r="Z85" s="30"/>
      <c r="AA85" s="29"/>
      <c r="AB85" s="34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1"/>
      <c r="AS85" s="32"/>
      <c r="AT85" s="31"/>
      <c r="AU85" s="30"/>
      <c r="AV85" s="30"/>
      <c r="AW85" s="30"/>
      <c r="AX85" s="30"/>
      <c r="AY85" s="33"/>
      <c r="AZ85" s="29"/>
      <c r="BA85" s="34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1"/>
      <c r="BR85" s="32"/>
      <c r="BS85" s="31"/>
      <c r="BT85" s="30"/>
      <c r="BU85" s="30"/>
      <c r="BV85" s="30"/>
      <c r="BW85" s="30"/>
      <c r="BX85" s="33"/>
      <c r="BY85" s="29"/>
      <c r="BZ85" s="34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1"/>
      <c r="CQ85" s="32"/>
      <c r="CR85" s="31"/>
      <c r="CS85" s="30"/>
      <c r="CT85" s="30"/>
      <c r="CU85" s="30"/>
      <c r="CV85" s="30"/>
      <c r="CW85" s="33"/>
      <c r="CX85" s="29"/>
      <c r="CY85" s="34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1"/>
      <c r="DP85" s="32"/>
      <c r="DQ85" s="31"/>
      <c r="DR85" s="30"/>
      <c r="DS85" s="30"/>
      <c r="DT85" s="30"/>
      <c r="DU85" s="30"/>
      <c r="DV85" s="33"/>
      <c r="DW85" s="29"/>
      <c r="DX85" s="34"/>
      <c r="DY85" s="30"/>
      <c r="DZ85" s="30"/>
      <c r="EA85" s="30"/>
      <c r="EB85" s="30"/>
    </row>
    <row r="86" spans="1:132" s="26" customFormat="1" ht="18.75">
      <c r="A86" s="29"/>
      <c r="B86" s="34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1"/>
      <c r="S86" s="32"/>
      <c r="T86" s="31"/>
      <c r="U86" s="31"/>
      <c r="V86" s="31"/>
      <c r="W86" s="31"/>
      <c r="X86" s="30"/>
      <c r="Y86" s="30"/>
      <c r="Z86" s="30"/>
      <c r="AA86" s="29"/>
      <c r="AB86" s="34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AS86" s="32"/>
      <c r="AT86" s="31"/>
      <c r="AU86" s="30"/>
      <c r="AV86" s="30"/>
      <c r="AW86" s="30"/>
      <c r="AX86" s="30"/>
      <c r="AY86" s="33"/>
      <c r="AZ86" s="29"/>
      <c r="BA86" s="34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1"/>
      <c r="BR86" s="32"/>
      <c r="BS86" s="31"/>
      <c r="BT86" s="30"/>
      <c r="BU86" s="30"/>
      <c r="BV86" s="30"/>
      <c r="BW86" s="30"/>
      <c r="BX86" s="33"/>
      <c r="BY86" s="29"/>
      <c r="BZ86" s="34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1"/>
      <c r="CQ86" s="32"/>
      <c r="CR86" s="31"/>
      <c r="CS86" s="30"/>
      <c r="CT86" s="30"/>
      <c r="CU86" s="30"/>
      <c r="CV86" s="30"/>
      <c r="CW86" s="33"/>
      <c r="CX86" s="29"/>
      <c r="CY86" s="34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1"/>
      <c r="DP86" s="32"/>
      <c r="DQ86" s="31"/>
      <c r="DR86" s="30"/>
      <c r="DS86" s="30"/>
      <c r="DT86" s="30"/>
      <c r="DU86" s="30"/>
      <c r="DV86" s="33"/>
      <c r="DW86" s="29"/>
      <c r="DX86" s="34"/>
      <c r="DY86" s="30"/>
      <c r="DZ86" s="30"/>
      <c r="EA86" s="30"/>
      <c r="EB86" s="30"/>
    </row>
    <row r="87" spans="1:132" s="26" customFormat="1" ht="18.75">
      <c r="A87" s="21"/>
      <c r="B87" s="22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1"/>
      <c r="U87" s="31"/>
      <c r="V87" s="31"/>
      <c r="W87" s="31"/>
      <c r="X87" s="30"/>
      <c r="Y87" s="30"/>
      <c r="Z87" s="30"/>
      <c r="AA87" s="21"/>
      <c r="AB87" s="22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2"/>
      <c r="AT87" s="31"/>
      <c r="AU87" s="30"/>
      <c r="AV87" s="30"/>
      <c r="AW87" s="30"/>
      <c r="AX87" s="30"/>
      <c r="AY87" s="33"/>
      <c r="AZ87" s="21"/>
      <c r="BA87" s="22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2"/>
      <c r="BS87" s="31"/>
      <c r="BT87" s="30"/>
      <c r="BU87" s="30"/>
      <c r="BV87" s="30"/>
      <c r="BW87" s="30"/>
      <c r="BX87" s="33"/>
      <c r="BY87" s="21"/>
      <c r="BZ87" s="22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2"/>
      <c r="CR87" s="31"/>
      <c r="CS87" s="30"/>
      <c r="CT87" s="30"/>
      <c r="CU87" s="30"/>
      <c r="CV87" s="30"/>
      <c r="CW87" s="33"/>
      <c r="CX87" s="21"/>
      <c r="CY87" s="22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2"/>
      <c r="DQ87" s="31"/>
      <c r="DR87" s="30"/>
      <c r="DS87" s="30"/>
      <c r="DT87" s="30"/>
      <c r="DU87" s="30"/>
      <c r="DV87" s="33"/>
      <c r="DW87" s="21"/>
      <c r="DX87" s="22"/>
      <c r="DY87" s="31"/>
      <c r="DZ87" s="31"/>
      <c r="EA87" s="31"/>
      <c r="EB87" s="31"/>
    </row>
    <row r="88" spans="1:132" s="26" customFormat="1" ht="18.75">
      <c r="A88" s="21"/>
      <c r="B88" s="23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  <c r="S88" s="32"/>
      <c r="T88" s="31"/>
      <c r="U88" s="31"/>
      <c r="V88" s="31"/>
      <c r="W88" s="31"/>
      <c r="X88" s="30"/>
      <c r="Y88" s="30"/>
      <c r="Z88" s="30"/>
      <c r="AA88" s="21"/>
      <c r="AB88" s="23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AS88" s="32"/>
      <c r="AT88" s="31"/>
      <c r="AU88" s="30"/>
      <c r="AV88" s="30"/>
      <c r="AW88" s="30"/>
      <c r="AX88" s="30"/>
      <c r="AY88" s="33"/>
      <c r="AZ88" s="21"/>
      <c r="BA88" s="23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2"/>
      <c r="BR88" s="32"/>
      <c r="BS88" s="31"/>
      <c r="BT88" s="30"/>
      <c r="BU88" s="30"/>
      <c r="BV88" s="30"/>
      <c r="BW88" s="30"/>
      <c r="BX88" s="33"/>
      <c r="BY88" s="21"/>
      <c r="BZ88" s="23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2"/>
      <c r="CQ88" s="32"/>
      <c r="CR88" s="31"/>
      <c r="CS88" s="30"/>
      <c r="CT88" s="30"/>
      <c r="CU88" s="30"/>
      <c r="CV88" s="30"/>
      <c r="CW88" s="33"/>
      <c r="CX88" s="21"/>
      <c r="CY88" s="23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2"/>
      <c r="DP88" s="32"/>
      <c r="DQ88" s="31"/>
      <c r="DR88" s="30"/>
      <c r="DS88" s="30"/>
      <c r="DT88" s="30"/>
      <c r="DU88" s="30"/>
      <c r="DV88" s="33"/>
      <c r="DW88" s="21"/>
      <c r="DX88" s="23"/>
      <c r="DY88" s="31"/>
      <c r="DZ88" s="31"/>
      <c r="EA88" s="31"/>
      <c r="EB88" s="31"/>
    </row>
    <row r="89" spans="1:132" s="26" customFormat="1" ht="18.7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0"/>
      <c r="Y89" s="30"/>
      <c r="Z89" s="30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0"/>
      <c r="AV89" s="30"/>
      <c r="AW89" s="30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0"/>
      <c r="BU89" s="30"/>
      <c r="BV89" s="30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0"/>
      <c r="CT89" s="30"/>
      <c r="CU89" s="30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0"/>
      <c r="DS89" s="30"/>
      <c r="DT89" s="30"/>
      <c r="DU89" s="35"/>
      <c r="DV89" s="35"/>
      <c r="DW89" s="35"/>
      <c r="DX89" s="35"/>
      <c r="DY89" s="35"/>
      <c r="DZ89" s="35"/>
      <c r="EA89" s="35"/>
      <c r="EB89" s="35"/>
    </row>
    <row r="90" spans="1:132" s="26" customFormat="1" ht="18.75">
      <c r="A90" s="24"/>
      <c r="B90" s="2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7"/>
      <c r="Y90" s="37"/>
      <c r="Z90" s="37"/>
      <c r="AA90" s="24"/>
      <c r="AB90" s="25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7"/>
      <c r="AV90" s="37"/>
      <c r="AW90" s="37"/>
      <c r="AX90" s="37"/>
      <c r="AY90" s="38"/>
      <c r="AZ90" s="24"/>
      <c r="BA90" s="25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7"/>
      <c r="BU90" s="37"/>
      <c r="BV90" s="37"/>
      <c r="BW90" s="37"/>
      <c r="BX90" s="38"/>
      <c r="BY90" s="24"/>
      <c r="BZ90" s="25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7"/>
      <c r="CU90" s="37"/>
      <c r="CV90" s="37"/>
      <c r="CW90" s="38"/>
      <c r="CX90" s="24"/>
      <c r="CY90" s="25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7"/>
      <c r="DS90" s="37"/>
      <c r="DT90" s="37"/>
      <c r="DU90" s="37"/>
      <c r="DV90" s="38"/>
      <c r="DW90" s="24"/>
      <c r="DX90" s="25"/>
      <c r="DY90" s="36"/>
      <c r="DZ90" s="36"/>
      <c r="EA90" s="36"/>
      <c r="EB90" s="36"/>
    </row>
    <row r="91" spans="1:132" s="26" customFormat="1" ht="18.75">
      <c r="A91" s="21"/>
      <c r="B91" s="2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1"/>
      <c r="U91" s="31"/>
      <c r="V91" s="31"/>
      <c r="W91" s="31"/>
      <c r="X91" s="30"/>
      <c r="Y91" s="30"/>
      <c r="Z91" s="30"/>
      <c r="AA91" s="21"/>
      <c r="AB91" s="22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2"/>
      <c r="AT91" s="31"/>
      <c r="AU91" s="30"/>
      <c r="AV91" s="30"/>
      <c r="AW91" s="30"/>
      <c r="AX91" s="31"/>
      <c r="AY91" s="33"/>
      <c r="AZ91" s="21"/>
      <c r="BA91" s="22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2"/>
      <c r="BS91" s="31"/>
      <c r="BT91" s="30"/>
      <c r="BU91" s="30"/>
      <c r="BV91" s="30"/>
      <c r="BW91" s="31"/>
      <c r="BX91" s="33"/>
      <c r="BY91" s="21"/>
      <c r="BZ91" s="22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2"/>
      <c r="CR91" s="31"/>
      <c r="CS91" s="30"/>
      <c r="CT91" s="30"/>
      <c r="CU91" s="30"/>
      <c r="CV91" s="31"/>
      <c r="CW91" s="33"/>
      <c r="CX91" s="21"/>
      <c r="CY91" s="22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2"/>
      <c r="DQ91" s="31"/>
      <c r="DR91" s="30"/>
      <c r="DS91" s="30"/>
      <c r="DT91" s="30"/>
      <c r="DU91" s="31"/>
      <c r="DV91" s="33"/>
      <c r="DW91" s="21"/>
      <c r="DX91" s="22"/>
      <c r="DY91" s="31"/>
      <c r="DZ91" s="31"/>
      <c r="EA91" s="31"/>
      <c r="EB91" s="31"/>
    </row>
    <row r="92" spans="1:132" s="26" customFormat="1" ht="18.75">
      <c r="A92" s="21"/>
      <c r="B92" s="22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1"/>
      <c r="U92" s="31"/>
      <c r="V92" s="31"/>
      <c r="W92" s="31"/>
      <c r="X92" s="30"/>
      <c r="Y92" s="30"/>
      <c r="Z92" s="30"/>
      <c r="AA92" s="21"/>
      <c r="AB92" s="22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2"/>
      <c r="AT92" s="31"/>
      <c r="AU92" s="30"/>
      <c r="AV92" s="30"/>
      <c r="AW92" s="30"/>
      <c r="AX92" s="31"/>
      <c r="AY92" s="33"/>
      <c r="AZ92" s="21"/>
      <c r="BA92" s="22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2"/>
      <c r="BS92" s="31"/>
      <c r="BT92" s="30"/>
      <c r="BU92" s="30"/>
      <c r="BV92" s="30"/>
      <c r="BW92" s="31"/>
      <c r="BX92" s="33"/>
      <c r="BY92" s="21"/>
      <c r="BZ92" s="22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2"/>
      <c r="CR92" s="31"/>
      <c r="CS92" s="30"/>
      <c r="CT92" s="30"/>
      <c r="CU92" s="30"/>
      <c r="CV92" s="31"/>
      <c r="CW92" s="33"/>
      <c r="CX92" s="21"/>
      <c r="CY92" s="22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2"/>
      <c r="DQ92" s="31"/>
      <c r="DR92" s="30"/>
      <c r="DS92" s="30"/>
      <c r="DT92" s="30"/>
      <c r="DU92" s="31"/>
      <c r="DV92" s="33"/>
      <c r="DW92" s="21"/>
      <c r="DX92" s="22"/>
      <c r="DY92" s="31"/>
      <c r="DZ92" s="31"/>
      <c r="EA92" s="31"/>
      <c r="EB92" s="31"/>
    </row>
    <row r="93" spans="1:132" s="26" customFormat="1" ht="18.75">
      <c r="A93" s="21"/>
      <c r="B93" s="2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1"/>
      <c r="U93" s="31"/>
      <c r="V93" s="31"/>
      <c r="W93" s="31"/>
      <c r="X93" s="30"/>
      <c r="Y93" s="30"/>
      <c r="Z93" s="30"/>
      <c r="AA93" s="21"/>
      <c r="AB93" s="22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2"/>
      <c r="AT93" s="31"/>
      <c r="AU93" s="30"/>
      <c r="AV93" s="30"/>
      <c r="AW93" s="30"/>
      <c r="AX93" s="31"/>
      <c r="AY93" s="33"/>
      <c r="AZ93" s="21"/>
      <c r="BA93" s="22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2"/>
      <c r="BS93" s="31"/>
      <c r="BT93" s="30"/>
      <c r="BU93" s="30"/>
      <c r="BV93" s="30"/>
      <c r="BW93" s="31"/>
      <c r="BX93" s="33"/>
      <c r="BY93" s="21"/>
      <c r="BZ93" s="22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2"/>
      <c r="CR93" s="31"/>
      <c r="CS93" s="30"/>
      <c r="CT93" s="30"/>
      <c r="CU93" s="30"/>
      <c r="CV93" s="31"/>
      <c r="CW93" s="33"/>
      <c r="CX93" s="21"/>
      <c r="CY93" s="22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2"/>
      <c r="DQ93" s="31"/>
      <c r="DR93" s="30"/>
      <c r="DS93" s="30"/>
      <c r="DT93" s="30"/>
      <c r="DU93" s="31"/>
      <c r="DV93" s="33"/>
      <c r="DW93" s="21"/>
      <c r="DX93" s="22"/>
      <c r="DY93" s="31"/>
      <c r="DZ93" s="31"/>
      <c r="EA93" s="31"/>
      <c r="EB93" s="31"/>
    </row>
    <row r="94" spans="1:132" s="26" customFormat="1" ht="18.75">
      <c r="A94" s="21"/>
      <c r="B94" s="2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1"/>
      <c r="U94" s="31"/>
      <c r="V94" s="31"/>
      <c r="W94" s="31"/>
      <c r="X94" s="30"/>
      <c r="Y94" s="30"/>
      <c r="Z94" s="30"/>
      <c r="AA94" s="21"/>
      <c r="AB94" s="22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2"/>
      <c r="AT94" s="31"/>
      <c r="AU94" s="30"/>
      <c r="AV94" s="30"/>
      <c r="AW94" s="30"/>
      <c r="AX94" s="31"/>
      <c r="AY94" s="33"/>
      <c r="AZ94" s="21"/>
      <c r="BA94" s="22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2"/>
      <c r="BS94" s="31"/>
      <c r="BT94" s="30"/>
      <c r="BU94" s="30"/>
      <c r="BV94" s="30"/>
      <c r="BW94" s="31"/>
      <c r="BX94" s="33"/>
      <c r="BY94" s="21"/>
      <c r="BZ94" s="22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2"/>
      <c r="CR94" s="31"/>
      <c r="CS94" s="30"/>
      <c r="CT94" s="30"/>
      <c r="CU94" s="30"/>
      <c r="CV94" s="31"/>
      <c r="CW94" s="33"/>
      <c r="CX94" s="21"/>
      <c r="CY94" s="22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2"/>
      <c r="DQ94" s="31"/>
      <c r="DR94" s="30"/>
      <c r="DS94" s="30"/>
      <c r="DT94" s="30"/>
      <c r="DU94" s="31"/>
      <c r="DV94" s="33"/>
      <c r="DW94" s="21"/>
      <c r="DX94" s="22"/>
      <c r="DY94" s="31"/>
      <c r="DZ94" s="31"/>
      <c r="EA94" s="31"/>
      <c r="EB94" s="31"/>
    </row>
    <row r="95" spans="1:132" s="26" customFormat="1" ht="18.75">
      <c r="A95" s="21"/>
      <c r="B95" s="22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1"/>
      <c r="U95" s="31"/>
      <c r="V95" s="31"/>
      <c r="W95" s="31"/>
      <c r="X95" s="30"/>
      <c r="Y95" s="30"/>
      <c r="Z95" s="30"/>
      <c r="AA95" s="21"/>
      <c r="AB95" s="22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2"/>
      <c r="AT95" s="31"/>
      <c r="AU95" s="30"/>
      <c r="AV95" s="30"/>
      <c r="AW95" s="30"/>
      <c r="AX95" s="31"/>
      <c r="AY95" s="33"/>
      <c r="AZ95" s="21"/>
      <c r="BA95" s="22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2"/>
      <c r="BS95" s="31"/>
      <c r="BT95" s="30"/>
      <c r="BU95" s="30"/>
      <c r="BV95" s="30"/>
      <c r="BW95" s="31"/>
      <c r="BX95" s="33"/>
      <c r="BY95" s="21"/>
      <c r="BZ95" s="22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2"/>
      <c r="CR95" s="31"/>
      <c r="CS95" s="30"/>
      <c r="CT95" s="30"/>
      <c r="CU95" s="30"/>
      <c r="CV95" s="31"/>
      <c r="CW95" s="33"/>
      <c r="CX95" s="21"/>
      <c r="CY95" s="22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2"/>
      <c r="DQ95" s="31"/>
      <c r="DR95" s="30"/>
      <c r="DS95" s="30"/>
      <c r="DT95" s="30"/>
      <c r="DU95" s="31"/>
      <c r="DV95" s="33"/>
      <c r="DW95" s="21"/>
      <c r="DX95" s="22"/>
      <c r="DY95" s="31"/>
      <c r="DZ95" s="31"/>
      <c r="EA95" s="31"/>
      <c r="EB95" s="31"/>
    </row>
    <row r="96" spans="1:132" s="26" customFormat="1" ht="18.75">
      <c r="A96" s="196"/>
      <c r="B96" s="196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196"/>
      <c r="AB96" s="196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40"/>
      <c r="AZ96" s="196"/>
      <c r="BA96" s="196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40"/>
      <c r="BY96" s="196"/>
      <c r="BZ96" s="196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40"/>
      <c r="CX96" s="196"/>
      <c r="CY96" s="196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40"/>
      <c r="DW96" s="196"/>
      <c r="DX96" s="196"/>
      <c r="DY96" s="39"/>
      <c r="DZ96" s="39"/>
      <c r="EA96" s="39"/>
      <c r="EB96" s="39"/>
    </row>
    <row r="97" spans="1:132" s="26" customFormat="1" ht="18.75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</row>
    <row r="98" spans="1:132" s="26" customFormat="1" ht="18.75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  <c r="CH98" s="195"/>
      <c r="CI98" s="195"/>
      <c r="CJ98" s="195"/>
      <c r="CK98" s="195"/>
      <c r="CL98" s="195"/>
      <c r="CM98" s="195"/>
      <c r="CN98" s="195"/>
      <c r="CO98" s="195"/>
      <c r="CP98" s="195"/>
      <c r="CQ98" s="195"/>
      <c r="CR98" s="195"/>
      <c r="CS98" s="195"/>
      <c r="CT98" s="195"/>
      <c r="CU98" s="195"/>
      <c r="CV98" s="195"/>
      <c r="CW98" s="195"/>
      <c r="CX98" s="195"/>
      <c r="CY98" s="195"/>
      <c r="CZ98" s="195"/>
      <c r="DA98" s="195"/>
      <c r="DB98" s="195"/>
      <c r="DC98" s="195"/>
      <c r="DD98" s="195"/>
      <c r="DE98" s="195"/>
      <c r="DF98" s="195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5"/>
      <c r="DS98" s="195"/>
      <c r="DT98" s="195"/>
      <c r="DU98" s="195"/>
      <c r="DV98" s="195"/>
      <c r="DW98" s="195"/>
      <c r="DX98" s="195"/>
      <c r="DY98" s="195"/>
      <c r="DZ98" s="195"/>
      <c r="EA98" s="195"/>
      <c r="EB98" s="195"/>
    </row>
    <row r="99" spans="1:132" s="26" customFormat="1" ht="18.75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5"/>
      <c r="CB99" s="195"/>
      <c r="CC99" s="195"/>
      <c r="CD99" s="195"/>
      <c r="CE99" s="195"/>
      <c r="CF99" s="195"/>
      <c r="CG99" s="195"/>
      <c r="CH99" s="195"/>
      <c r="CI99" s="195"/>
      <c r="CJ99" s="195"/>
      <c r="CK99" s="195"/>
      <c r="CL99" s="195"/>
      <c r="CM99" s="195"/>
      <c r="CN99" s="195"/>
      <c r="CO99" s="195"/>
      <c r="CP99" s="195"/>
      <c r="CQ99" s="195"/>
      <c r="CR99" s="195"/>
      <c r="CS99" s="195"/>
      <c r="CT99" s="195"/>
      <c r="CU99" s="195"/>
      <c r="CV99" s="195"/>
      <c r="CW99" s="195"/>
      <c r="CX99" s="195"/>
      <c r="CY99" s="195"/>
      <c r="CZ99" s="195"/>
      <c r="DA99" s="195"/>
      <c r="DB99" s="195"/>
      <c r="DC99" s="195"/>
      <c r="DD99" s="195"/>
      <c r="DE99" s="195"/>
      <c r="DF99" s="195"/>
      <c r="DG99" s="195"/>
      <c r="DH99" s="195"/>
      <c r="DI99" s="195"/>
      <c r="DJ99" s="195"/>
      <c r="DK99" s="195"/>
      <c r="DL99" s="195"/>
      <c r="DM99" s="195"/>
      <c r="DN99" s="195"/>
      <c r="DO99" s="195"/>
      <c r="DP99" s="195"/>
      <c r="DQ99" s="195"/>
      <c r="DR99" s="195"/>
      <c r="DS99" s="195"/>
      <c r="DT99" s="195"/>
      <c r="DU99" s="195"/>
      <c r="DV99" s="195"/>
      <c r="DW99" s="195"/>
      <c r="DX99" s="195"/>
      <c r="DY99" s="195"/>
      <c r="DZ99" s="195"/>
      <c r="EA99" s="195"/>
      <c r="EB99" s="195"/>
    </row>
    <row r="100" spans="1:132" s="26" customFormat="1" ht="18.75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1"/>
      <c r="BV100" s="201"/>
      <c r="BW100" s="201"/>
      <c r="BX100" s="201"/>
      <c r="BY100" s="201"/>
      <c r="BZ100" s="201"/>
      <c r="CA100" s="201"/>
      <c r="CB100" s="201"/>
      <c r="CC100" s="201"/>
      <c r="CD100" s="201"/>
      <c r="CE100" s="201"/>
      <c r="CF100" s="201"/>
      <c r="CG100" s="201"/>
      <c r="CH100" s="201"/>
      <c r="CI100" s="201"/>
      <c r="CJ100" s="201"/>
      <c r="CK100" s="201"/>
      <c r="CL100" s="201"/>
      <c r="CM100" s="201"/>
      <c r="CN100" s="201"/>
      <c r="CO100" s="201"/>
      <c r="CP100" s="201"/>
      <c r="CQ100" s="201"/>
      <c r="CR100" s="201"/>
      <c r="CS100" s="201"/>
      <c r="CT100" s="201"/>
      <c r="CU100" s="201"/>
      <c r="CV100" s="201"/>
      <c r="CW100" s="201"/>
      <c r="CX100" s="201"/>
      <c r="CY100" s="201"/>
      <c r="CZ100" s="201"/>
      <c r="DA100" s="201"/>
      <c r="DB100" s="201"/>
      <c r="DC100" s="201"/>
      <c r="DD100" s="201"/>
      <c r="DE100" s="201"/>
      <c r="DF100" s="201"/>
      <c r="DG100" s="201"/>
      <c r="DH100" s="201"/>
      <c r="DI100" s="201"/>
      <c r="DJ100" s="201"/>
      <c r="DK100" s="201"/>
      <c r="DL100" s="201"/>
      <c r="DM100" s="201"/>
      <c r="DN100" s="201"/>
      <c r="DO100" s="201"/>
      <c r="DP100" s="201"/>
      <c r="DQ100" s="201"/>
      <c r="DR100" s="201"/>
      <c r="DS100" s="201"/>
      <c r="DT100" s="201"/>
      <c r="DU100" s="201"/>
      <c r="DV100" s="201"/>
      <c r="DW100" s="201"/>
      <c r="DX100" s="201"/>
      <c r="DY100" s="201"/>
      <c r="DZ100" s="201"/>
      <c r="EA100" s="201"/>
      <c r="EB100" s="201"/>
    </row>
    <row r="101" spans="1:132" s="26" customFormat="1" ht="18.75">
      <c r="A101" s="194"/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194"/>
      <c r="CZ101" s="194"/>
      <c r="DA101" s="194"/>
      <c r="DB101" s="194"/>
      <c r="DC101" s="194"/>
      <c r="DD101" s="194"/>
      <c r="DE101" s="194"/>
      <c r="DF101" s="194"/>
      <c r="DG101" s="194"/>
      <c r="DH101" s="194"/>
      <c r="DI101" s="194"/>
      <c r="DJ101" s="194"/>
      <c r="DK101" s="194"/>
      <c r="DL101" s="194"/>
      <c r="DM101" s="194"/>
      <c r="DN101" s="194"/>
      <c r="DO101" s="194"/>
      <c r="DP101" s="194"/>
      <c r="DQ101" s="194"/>
      <c r="DR101" s="194"/>
      <c r="DS101" s="194"/>
      <c r="DT101" s="194"/>
      <c r="DU101" s="194"/>
      <c r="DV101" s="194"/>
      <c r="DW101" s="194"/>
      <c r="DX101" s="194"/>
      <c r="DY101" s="194"/>
      <c r="DZ101" s="194"/>
      <c r="EA101" s="194"/>
      <c r="EB101" s="194"/>
    </row>
    <row r="102" spans="1:132" s="26" customFormat="1" ht="18.75">
      <c r="A102" s="198"/>
      <c r="B102" s="198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01"/>
      <c r="V102" s="101"/>
      <c r="W102" s="101"/>
      <c r="X102" s="195"/>
      <c r="Y102" s="195"/>
      <c r="Z102" s="195"/>
      <c r="AA102" s="198"/>
      <c r="AB102" s="198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9"/>
      <c r="AZ102" s="198"/>
      <c r="BA102" s="198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  <c r="BN102" s="195"/>
      <c r="BO102" s="195"/>
      <c r="BP102" s="195"/>
      <c r="BQ102" s="195"/>
      <c r="BR102" s="195"/>
      <c r="BS102" s="195"/>
      <c r="BT102" s="195"/>
      <c r="BU102" s="195"/>
      <c r="BV102" s="195"/>
      <c r="BW102" s="195"/>
      <c r="BX102" s="199"/>
      <c r="BY102" s="198"/>
      <c r="BZ102" s="198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9"/>
      <c r="CX102" s="198"/>
      <c r="CY102" s="198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9"/>
      <c r="DW102" s="198"/>
      <c r="DX102" s="198"/>
      <c r="DY102" s="195"/>
      <c r="DZ102" s="195"/>
      <c r="EA102" s="195"/>
      <c r="EB102" s="101"/>
    </row>
    <row r="103" spans="1:132" s="26" customFormat="1" ht="18.75">
      <c r="A103" s="198"/>
      <c r="B103" s="19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8"/>
      <c r="N103" s="28"/>
      <c r="O103" s="27"/>
      <c r="P103" s="28"/>
      <c r="Q103" s="28"/>
      <c r="R103" s="27"/>
      <c r="S103" s="28"/>
      <c r="T103" s="28"/>
      <c r="U103" s="28"/>
      <c r="V103" s="28"/>
      <c r="W103" s="28"/>
      <c r="X103" s="27"/>
      <c r="Y103" s="27"/>
      <c r="Z103" s="27"/>
      <c r="AA103" s="198"/>
      <c r="AB103" s="198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8"/>
      <c r="AN103" s="28"/>
      <c r="AO103" s="27"/>
      <c r="AP103" s="28"/>
      <c r="AQ103" s="28"/>
      <c r="AR103" s="27"/>
      <c r="AS103" s="28"/>
      <c r="AT103" s="28"/>
      <c r="AU103" s="27"/>
      <c r="AV103" s="27"/>
      <c r="AW103" s="27"/>
      <c r="AX103" s="28"/>
      <c r="AY103" s="200"/>
      <c r="AZ103" s="198"/>
      <c r="BA103" s="198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8"/>
      <c r="BM103" s="28"/>
      <c r="BN103" s="27"/>
      <c r="BO103" s="28"/>
      <c r="BP103" s="28"/>
      <c r="BQ103" s="27"/>
      <c r="BR103" s="28"/>
      <c r="BS103" s="28"/>
      <c r="BT103" s="27"/>
      <c r="BU103" s="27"/>
      <c r="BV103" s="27"/>
      <c r="BW103" s="28"/>
      <c r="BX103" s="200"/>
      <c r="BY103" s="198"/>
      <c r="BZ103" s="198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8"/>
      <c r="CL103" s="28"/>
      <c r="CM103" s="27"/>
      <c r="CN103" s="28"/>
      <c r="CO103" s="28"/>
      <c r="CP103" s="27"/>
      <c r="CQ103" s="28"/>
      <c r="CR103" s="28"/>
      <c r="CS103" s="27"/>
      <c r="CT103" s="27"/>
      <c r="CU103" s="27"/>
      <c r="CV103" s="28"/>
      <c r="CW103" s="200"/>
      <c r="CX103" s="198"/>
      <c r="CY103" s="198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8"/>
      <c r="DK103" s="28"/>
      <c r="DL103" s="27"/>
      <c r="DM103" s="28"/>
      <c r="DN103" s="28"/>
      <c r="DO103" s="27"/>
      <c r="DP103" s="28"/>
      <c r="DQ103" s="28"/>
      <c r="DR103" s="27"/>
      <c r="DS103" s="27"/>
      <c r="DT103" s="27"/>
      <c r="DU103" s="28"/>
      <c r="DV103" s="200"/>
      <c r="DW103" s="198"/>
      <c r="DX103" s="198"/>
      <c r="DY103" s="27"/>
      <c r="DZ103" s="27"/>
      <c r="EA103" s="27"/>
      <c r="EB103" s="27"/>
    </row>
    <row r="104" spans="1:132" s="26" customFormat="1" ht="18.75">
      <c r="A104" s="29"/>
      <c r="B104" s="1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  <c r="S104" s="32"/>
      <c r="T104" s="31"/>
      <c r="U104" s="31"/>
      <c r="V104" s="31"/>
      <c r="W104" s="31"/>
      <c r="X104" s="30"/>
      <c r="Y104" s="30"/>
      <c r="Z104" s="30"/>
      <c r="AA104" s="29"/>
      <c r="AB104" s="18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1"/>
      <c r="AS104" s="32"/>
      <c r="AT104" s="31"/>
      <c r="AU104" s="30"/>
      <c r="AV104" s="30"/>
      <c r="AW104" s="30"/>
      <c r="AX104" s="30"/>
      <c r="AY104" s="33"/>
      <c r="AZ104" s="29"/>
      <c r="BA104" s="18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1"/>
      <c r="BR104" s="32"/>
      <c r="BS104" s="31"/>
      <c r="BT104" s="30"/>
      <c r="BU104" s="30"/>
      <c r="BV104" s="30"/>
      <c r="BW104" s="30"/>
      <c r="BX104" s="33"/>
      <c r="BY104" s="29"/>
      <c r="BZ104" s="18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1"/>
      <c r="CQ104" s="32"/>
      <c r="CR104" s="31"/>
      <c r="CS104" s="30"/>
      <c r="CT104" s="30"/>
      <c r="CU104" s="30"/>
      <c r="CV104" s="30"/>
      <c r="CW104" s="33"/>
      <c r="CX104" s="29"/>
      <c r="CY104" s="18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1"/>
      <c r="DP104" s="32"/>
      <c r="DQ104" s="31"/>
      <c r="DR104" s="30"/>
      <c r="DS104" s="30"/>
      <c r="DT104" s="30"/>
      <c r="DU104" s="30"/>
      <c r="DV104" s="33"/>
      <c r="DW104" s="29"/>
      <c r="DX104" s="18"/>
      <c r="DY104" s="30"/>
      <c r="DZ104" s="30"/>
      <c r="EA104" s="30"/>
      <c r="EB104" s="30"/>
    </row>
    <row r="105" spans="1:132" s="26" customFormat="1" ht="18.75">
      <c r="A105" s="29"/>
      <c r="B105" s="34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1"/>
      <c r="S105" s="32"/>
      <c r="T105" s="31"/>
      <c r="U105" s="31"/>
      <c r="V105" s="31"/>
      <c r="W105" s="31"/>
      <c r="X105" s="30"/>
      <c r="Y105" s="30"/>
      <c r="Z105" s="30"/>
      <c r="AA105" s="29"/>
      <c r="AB105" s="34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1"/>
      <c r="AS105" s="32"/>
      <c r="AT105" s="31"/>
      <c r="AU105" s="30"/>
      <c r="AV105" s="30"/>
      <c r="AW105" s="30"/>
      <c r="AX105" s="30"/>
      <c r="AY105" s="33"/>
      <c r="AZ105" s="29"/>
      <c r="BA105" s="34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1"/>
      <c r="BR105" s="32"/>
      <c r="BS105" s="31"/>
      <c r="BT105" s="30"/>
      <c r="BU105" s="30"/>
      <c r="BV105" s="30"/>
      <c r="BW105" s="30"/>
      <c r="BX105" s="33"/>
      <c r="BY105" s="29"/>
      <c r="BZ105" s="34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1"/>
      <c r="CQ105" s="32"/>
      <c r="CR105" s="31"/>
      <c r="CS105" s="30"/>
      <c r="CT105" s="30"/>
      <c r="CU105" s="30"/>
      <c r="CV105" s="30"/>
      <c r="CW105" s="33"/>
      <c r="CX105" s="29"/>
      <c r="CY105" s="34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1"/>
      <c r="DP105" s="32"/>
      <c r="DQ105" s="31"/>
      <c r="DR105" s="30"/>
      <c r="DS105" s="30"/>
      <c r="DT105" s="30"/>
      <c r="DU105" s="30"/>
      <c r="DV105" s="33"/>
      <c r="DW105" s="29"/>
      <c r="DX105" s="34"/>
      <c r="DY105" s="30"/>
      <c r="DZ105" s="30"/>
      <c r="EA105" s="30"/>
      <c r="EB105" s="30"/>
    </row>
    <row r="106" spans="1:132" s="26" customFormat="1" ht="18.75">
      <c r="A106" s="29"/>
      <c r="B106" s="34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  <c r="S106" s="32"/>
      <c r="T106" s="31"/>
      <c r="U106" s="31"/>
      <c r="V106" s="31"/>
      <c r="W106" s="31"/>
      <c r="X106" s="30"/>
      <c r="Y106" s="30"/>
      <c r="Z106" s="30"/>
      <c r="AA106" s="29"/>
      <c r="AB106" s="34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1"/>
      <c r="AS106" s="32"/>
      <c r="AT106" s="31"/>
      <c r="AU106" s="30"/>
      <c r="AV106" s="30"/>
      <c r="AW106" s="30"/>
      <c r="AX106" s="30"/>
      <c r="AY106" s="33"/>
      <c r="AZ106" s="29"/>
      <c r="BA106" s="34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1"/>
      <c r="BR106" s="32"/>
      <c r="BS106" s="31"/>
      <c r="BT106" s="30"/>
      <c r="BU106" s="30"/>
      <c r="BV106" s="30"/>
      <c r="BW106" s="30"/>
      <c r="BX106" s="33"/>
      <c r="BY106" s="29"/>
      <c r="BZ106" s="34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1"/>
      <c r="CQ106" s="32"/>
      <c r="CR106" s="31"/>
      <c r="CS106" s="30"/>
      <c r="CT106" s="30"/>
      <c r="CU106" s="30"/>
      <c r="CV106" s="30"/>
      <c r="CW106" s="33"/>
      <c r="CX106" s="29"/>
      <c r="CY106" s="34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1"/>
      <c r="DP106" s="32"/>
      <c r="DQ106" s="31"/>
      <c r="DR106" s="30"/>
      <c r="DS106" s="30"/>
      <c r="DT106" s="30"/>
      <c r="DU106" s="30"/>
      <c r="DV106" s="33"/>
      <c r="DW106" s="29"/>
      <c r="DX106" s="34"/>
      <c r="DY106" s="30"/>
      <c r="DZ106" s="30"/>
      <c r="EA106" s="30"/>
      <c r="EB106" s="30"/>
    </row>
    <row r="107" spans="1:132" s="26" customFormat="1" ht="18.75">
      <c r="A107" s="21"/>
      <c r="B107" s="22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1"/>
      <c r="U107" s="31"/>
      <c r="V107" s="31"/>
      <c r="W107" s="31"/>
      <c r="X107" s="30"/>
      <c r="Y107" s="30"/>
      <c r="Z107" s="30"/>
      <c r="AA107" s="21"/>
      <c r="AB107" s="22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2"/>
      <c r="AT107" s="31"/>
      <c r="AU107" s="30"/>
      <c r="AV107" s="30"/>
      <c r="AW107" s="30"/>
      <c r="AX107" s="30"/>
      <c r="AY107" s="33"/>
      <c r="AZ107" s="21"/>
      <c r="BA107" s="22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2"/>
      <c r="BS107" s="31"/>
      <c r="BT107" s="30"/>
      <c r="BU107" s="30"/>
      <c r="BV107" s="30"/>
      <c r="BW107" s="30"/>
      <c r="BX107" s="33"/>
      <c r="BY107" s="21"/>
      <c r="BZ107" s="22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2"/>
      <c r="CR107" s="31"/>
      <c r="CS107" s="30"/>
      <c r="CT107" s="30"/>
      <c r="CU107" s="30"/>
      <c r="CV107" s="30"/>
      <c r="CW107" s="33"/>
      <c r="CX107" s="21"/>
      <c r="CY107" s="22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2"/>
      <c r="DQ107" s="31"/>
      <c r="DR107" s="30"/>
      <c r="DS107" s="30"/>
      <c r="DT107" s="30"/>
      <c r="DU107" s="30"/>
      <c r="DV107" s="33"/>
      <c r="DW107" s="21"/>
      <c r="DX107" s="22"/>
      <c r="DY107" s="31"/>
      <c r="DZ107" s="31"/>
      <c r="EA107" s="31"/>
      <c r="EB107" s="31"/>
    </row>
    <row r="108" spans="1:132" s="26" customFormat="1" ht="18.75">
      <c r="A108" s="21"/>
      <c r="B108" s="23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  <c r="S108" s="32"/>
      <c r="T108" s="31"/>
      <c r="U108" s="31"/>
      <c r="V108" s="31"/>
      <c r="W108" s="31"/>
      <c r="X108" s="30"/>
      <c r="Y108" s="30"/>
      <c r="Z108" s="30"/>
      <c r="AA108" s="21"/>
      <c r="AB108" s="23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2"/>
      <c r="AS108" s="32"/>
      <c r="AT108" s="31"/>
      <c r="AU108" s="30"/>
      <c r="AV108" s="30"/>
      <c r="AW108" s="30"/>
      <c r="AX108" s="30"/>
      <c r="AY108" s="33"/>
      <c r="AZ108" s="21"/>
      <c r="BA108" s="23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2"/>
      <c r="BR108" s="32"/>
      <c r="BS108" s="31"/>
      <c r="BT108" s="30"/>
      <c r="BU108" s="30"/>
      <c r="BV108" s="30"/>
      <c r="BW108" s="30"/>
      <c r="BX108" s="33"/>
      <c r="BY108" s="21"/>
      <c r="BZ108" s="23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2"/>
      <c r="CQ108" s="32"/>
      <c r="CR108" s="31"/>
      <c r="CS108" s="30"/>
      <c r="CT108" s="30"/>
      <c r="CU108" s="30"/>
      <c r="CV108" s="30"/>
      <c r="CW108" s="33"/>
      <c r="CX108" s="21"/>
      <c r="CY108" s="23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2"/>
      <c r="DP108" s="32"/>
      <c r="DQ108" s="31"/>
      <c r="DR108" s="30"/>
      <c r="DS108" s="30"/>
      <c r="DT108" s="30"/>
      <c r="DU108" s="30"/>
      <c r="DV108" s="33"/>
      <c r="DW108" s="21"/>
      <c r="DX108" s="23"/>
      <c r="DY108" s="31"/>
      <c r="DZ108" s="31"/>
      <c r="EA108" s="31"/>
      <c r="EB108" s="31"/>
    </row>
    <row r="109" spans="1:132" s="26" customFormat="1" ht="18.7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0"/>
      <c r="Y109" s="30"/>
      <c r="Z109" s="30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0"/>
      <c r="AV109" s="30"/>
      <c r="AW109" s="30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0"/>
      <c r="BU109" s="30"/>
      <c r="BV109" s="30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0"/>
      <c r="CT109" s="30"/>
      <c r="CU109" s="30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0"/>
      <c r="DS109" s="30"/>
      <c r="DT109" s="30"/>
      <c r="DU109" s="35"/>
      <c r="DV109" s="35"/>
      <c r="DW109" s="35"/>
      <c r="DX109" s="35"/>
      <c r="DY109" s="35"/>
      <c r="DZ109" s="35"/>
      <c r="EA109" s="35"/>
      <c r="EB109" s="35"/>
    </row>
    <row r="110" spans="1:132" s="26" customFormat="1" ht="18.75">
      <c r="A110" s="24"/>
      <c r="B110" s="2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7"/>
      <c r="Y110" s="37"/>
      <c r="Z110" s="37"/>
      <c r="AA110" s="24"/>
      <c r="AB110" s="25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7"/>
      <c r="AV110" s="37"/>
      <c r="AW110" s="37"/>
      <c r="AX110" s="37"/>
      <c r="AY110" s="38"/>
      <c r="AZ110" s="24"/>
      <c r="BA110" s="25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7"/>
      <c r="BU110" s="37"/>
      <c r="BV110" s="37"/>
      <c r="BW110" s="37"/>
      <c r="BX110" s="38"/>
      <c r="BY110" s="24"/>
      <c r="BZ110" s="25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7"/>
      <c r="CT110" s="37"/>
      <c r="CU110" s="37"/>
      <c r="CV110" s="37"/>
      <c r="CW110" s="38"/>
      <c r="CX110" s="24"/>
      <c r="CY110" s="25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7"/>
      <c r="DS110" s="37"/>
      <c r="DT110" s="37"/>
      <c r="DU110" s="37"/>
      <c r="DV110" s="38"/>
      <c r="DW110" s="24"/>
      <c r="DX110" s="25"/>
      <c r="DY110" s="36"/>
      <c r="DZ110" s="36"/>
      <c r="EA110" s="36"/>
      <c r="EB110" s="36"/>
    </row>
    <row r="111" spans="1:132" s="26" customFormat="1" ht="18.75">
      <c r="A111" s="21"/>
      <c r="B111" s="22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1"/>
      <c r="U111" s="31"/>
      <c r="V111" s="31"/>
      <c r="W111" s="31"/>
      <c r="X111" s="30"/>
      <c r="Y111" s="30"/>
      <c r="Z111" s="30"/>
      <c r="AA111" s="21"/>
      <c r="AB111" s="22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2"/>
      <c r="AT111" s="31"/>
      <c r="AU111" s="30"/>
      <c r="AV111" s="30"/>
      <c r="AW111" s="30"/>
      <c r="AX111" s="31"/>
      <c r="AY111" s="33"/>
      <c r="AZ111" s="21"/>
      <c r="BA111" s="22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2"/>
      <c r="BS111" s="31"/>
      <c r="BT111" s="30"/>
      <c r="BU111" s="30"/>
      <c r="BV111" s="30"/>
      <c r="BW111" s="31"/>
      <c r="BX111" s="33"/>
      <c r="BY111" s="21"/>
      <c r="BZ111" s="22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2"/>
      <c r="CR111" s="31"/>
      <c r="CS111" s="30"/>
      <c r="CT111" s="30"/>
      <c r="CU111" s="30"/>
      <c r="CV111" s="31"/>
      <c r="CW111" s="33"/>
      <c r="CX111" s="21"/>
      <c r="CY111" s="22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2"/>
      <c r="DQ111" s="31"/>
      <c r="DR111" s="30"/>
      <c r="DS111" s="30"/>
      <c r="DT111" s="30"/>
      <c r="DU111" s="31"/>
      <c r="DV111" s="33"/>
      <c r="DW111" s="21"/>
      <c r="DX111" s="22"/>
      <c r="DY111" s="31"/>
      <c r="DZ111" s="31"/>
      <c r="EA111" s="31"/>
      <c r="EB111" s="31"/>
    </row>
    <row r="112" spans="1:132" s="26" customFormat="1" ht="18.75">
      <c r="A112" s="21"/>
      <c r="B112" s="22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1"/>
      <c r="U112" s="31"/>
      <c r="V112" s="31"/>
      <c r="W112" s="31"/>
      <c r="X112" s="30"/>
      <c r="Y112" s="30"/>
      <c r="Z112" s="30"/>
      <c r="AA112" s="21"/>
      <c r="AB112" s="22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2"/>
      <c r="AT112" s="31"/>
      <c r="AU112" s="30"/>
      <c r="AV112" s="30"/>
      <c r="AW112" s="30"/>
      <c r="AX112" s="31"/>
      <c r="AY112" s="33"/>
      <c r="AZ112" s="21"/>
      <c r="BA112" s="22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2"/>
      <c r="BS112" s="31"/>
      <c r="BT112" s="30"/>
      <c r="BU112" s="30"/>
      <c r="BV112" s="30"/>
      <c r="BW112" s="31"/>
      <c r="BX112" s="33"/>
      <c r="BY112" s="21"/>
      <c r="BZ112" s="22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2"/>
      <c r="CR112" s="31"/>
      <c r="CS112" s="30"/>
      <c r="CT112" s="30"/>
      <c r="CU112" s="30"/>
      <c r="CV112" s="31"/>
      <c r="CW112" s="33"/>
      <c r="CX112" s="21"/>
      <c r="CY112" s="22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2"/>
      <c r="DQ112" s="31"/>
      <c r="DR112" s="30"/>
      <c r="DS112" s="30"/>
      <c r="DT112" s="30"/>
      <c r="DU112" s="31"/>
      <c r="DV112" s="33"/>
      <c r="DW112" s="21"/>
      <c r="DX112" s="22"/>
      <c r="DY112" s="31"/>
      <c r="DZ112" s="31"/>
      <c r="EA112" s="31"/>
      <c r="EB112" s="31"/>
    </row>
    <row r="113" spans="1:132" s="26" customFormat="1" ht="18.75">
      <c r="A113" s="21"/>
      <c r="B113" s="22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1"/>
      <c r="U113" s="31"/>
      <c r="V113" s="31"/>
      <c r="W113" s="31"/>
      <c r="X113" s="30"/>
      <c r="Y113" s="30"/>
      <c r="Z113" s="30"/>
      <c r="AA113" s="21"/>
      <c r="AB113" s="22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2"/>
      <c r="AT113" s="31"/>
      <c r="AU113" s="30"/>
      <c r="AV113" s="30"/>
      <c r="AW113" s="30"/>
      <c r="AX113" s="31"/>
      <c r="AY113" s="33"/>
      <c r="AZ113" s="21"/>
      <c r="BA113" s="22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2"/>
      <c r="BS113" s="31"/>
      <c r="BT113" s="30"/>
      <c r="BU113" s="30"/>
      <c r="BV113" s="30"/>
      <c r="BW113" s="31"/>
      <c r="BX113" s="33"/>
      <c r="BY113" s="21"/>
      <c r="BZ113" s="22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2"/>
      <c r="CR113" s="31"/>
      <c r="CS113" s="30"/>
      <c r="CT113" s="30"/>
      <c r="CU113" s="30"/>
      <c r="CV113" s="31"/>
      <c r="CW113" s="33"/>
      <c r="CX113" s="21"/>
      <c r="CY113" s="22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2"/>
      <c r="DQ113" s="31"/>
      <c r="DR113" s="30"/>
      <c r="DS113" s="30"/>
      <c r="DT113" s="30"/>
      <c r="DU113" s="31"/>
      <c r="DV113" s="33"/>
      <c r="DW113" s="21"/>
      <c r="DX113" s="22"/>
      <c r="DY113" s="31"/>
      <c r="DZ113" s="31"/>
      <c r="EA113" s="31"/>
      <c r="EB113" s="31"/>
    </row>
    <row r="114" spans="1:132" s="26" customFormat="1" ht="18.75">
      <c r="A114" s="21"/>
      <c r="B114" s="22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1"/>
      <c r="U114" s="31"/>
      <c r="V114" s="31"/>
      <c r="W114" s="31"/>
      <c r="X114" s="30"/>
      <c r="Y114" s="30"/>
      <c r="Z114" s="30"/>
      <c r="AA114" s="21"/>
      <c r="AB114" s="22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2"/>
      <c r="AT114" s="31"/>
      <c r="AU114" s="30"/>
      <c r="AV114" s="30"/>
      <c r="AW114" s="30"/>
      <c r="AX114" s="31"/>
      <c r="AY114" s="33"/>
      <c r="AZ114" s="21"/>
      <c r="BA114" s="22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2"/>
      <c r="BS114" s="31"/>
      <c r="BT114" s="30"/>
      <c r="BU114" s="30"/>
      <c r="BV114" s="30"/>
      <c r="BW114" s="31"/>
      <c r="BX114" s="33"/>
      <c r="BY114" s="21"/>
      <c r="BZ114" s="22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2"/>
      <c r="CR114" s="31"/>
      <c r="CS114" s="30"/>
      <c r="CT114" s="30"/>
      <c r="CU114" s="30"/>
      <c r="CV114" s="31"/>
      <c r="CW114" s="33"/>
      <c r="CX114" s="21"/>
      <c r="CY114" s="22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2"/>
      <c r="DQ114" s="31"/>
      <c r="DR114" s="30"/>
      <c r="DS114" s="30"/>
      <c r="DT114" s="30"/>
      <c r="DU114" s="31"/>
      <c r="DV114" s="33"/>
      <c r="DW114" s="21"/>
      <c r="DX114" s="22"/>
      <c r="DY114" s="31"/>
      <c r="DZ114" s="31"/>
      <c r="EA114" s="31"/>
      <c r="EB114" s="31"/>
    </row>
    <row r="115" spans="1:132" s="26" customFormat="1" ht="18.75">
      <c r="A115" s="21"/>
      <c r="B115" s="22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1"/>
      <c r="U115" s="31"/>
      <c r="V115" s="31"/>
      <c r="W115" s="31"/>
      <c r="X115" s="30"/>
      <c r="Y115" s="30"/>
      <c r="Z115" s="30"/>
      <c r="AA115" s="21"/>
      <c r="AB115" s="2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2"/>
      <c r="AT115" s="31"/>
      <c r="AU115" s="30"/>
      <c r="AV115" s="30"/>
      <c r="AW115" s="30"/>
      <c r="AX115" s="31"/>
      <c r="AY115" s="33"/>
      <c r="AZ115" s="21"/>
      <c r="BA115" s="22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2"/>
      <c r="BS115" s="31"/>
      <c r="BT115" s="30"/>
      <c r="BU115" s="30"/>
      <c r="BV115" s="30"/>
      <c r="BW115" s="31"/>
      <c r="BX115" s="33"/>
      <c r="BY115" s="21"/>
      <c r="BZ115" s="22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2"/>
      <c r="CR115" s="31"/>
      <c r="CS115" s="30"/>
      <c r="CT115" s="30"/>
      <c r="CU115" s="30"/>
      <c r="CV115" s="31"/>
      <c r="CW115" s="33"/>
      <c r="CX115" s="21"/>
      <c r="CY115" s="22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2"/>
      <c r="DQ115" s="31"/>
      <c r="DR115" s="30"/>
      <c r="DS115" s="30"/>
      <c r="DT115" s="30"/>
      <c r="DU115" s="31"/>
      <c r="DV115" s="33"/>
      <c r="DW115" s="21"/>
      <c r="DX115" s="22"/>
      <c r="DY115" s="31"/>
      <c r="DZ115" s="31"/>
      <c r="EA115" s="31"/>
      <c r="EB115" s="31"/>
    </row>
    <row r="116" spans="1:132" s="26" customFormat="1" ht="18.75">
      <c r="A116" s="196"/>
      <c r="B116" s="196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196"/>
      <c r="AB116" s="196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40"/>
      <c r="AZ116" s="196"/>
      <c r="BA116" s="196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40"/>
      <c r="BY116" s="196"/>
      <c r="BZ116" s="196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40"/>
      <c r="CX116" s="196"/>
      <c r="CY116" s="196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40"/>
      <c r="DW116" s="196"/>
      <c r="DX116" s="196"/>
      <c r="DY116" s="39"/>
      <c r="DZ116" s="39"/>
      <c r="EA116" s="39"/>
      <c r="EB116" s="39"/>
    </row>
    <row r="117" spans="1:132" s="26" customFormat="1" ht="18.75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97"/>
      <c r="CS117" s="197"/>
      <c r="CT117" s="197"/>
      <c r="CU117" s="197"/>
      <c r="CV117" s="197"/>
      <c r="CW117" s="197"/>
      <c r="CX117" s="197"/>
      <c r="CY117" s="197"/>
      <c r="CZ117" s="197"/>
      <c r="DA117" s="197"/>
      <c r="DB117" s="197"/>
      <c r="DC117" s="197"/>
      <c r="DD117" s="197"/>
      <c r="DE117" s="197"/>
      <c r="DF117" s="197"/>
      <c r="DG117" s="197"/>
      <c r="DH117" s="197"/>
      <c r="DI117" s="197"/>
      <c r="DJ117" s="197"/>
      <c r="DK117" s="197"/>
      <c r="DL117" s="197"/>
      <c r="DM117" s="197"/>
      <c r="DN117" s="197"/>
      <c r="DO117" s="197"/>
      <c r="DP117" s="197"/>
      <c r="DQ117" s="197"/>
      <c r="DR117" s="197"/>
      <c r="DS117" s="197"/>
      <c r="DT117" s="197"/>
      <c r="DU117" s="197"/>
      <c r="DV117" s="197"/>
      <c r="DW117" s="197"/>
      <c r="DX117" s="197"/>
      <c r="DY117" s="197"/>
      <c r="DZ117" s="197"/>
      <c r="EA117" s="197"/>
      <c r="EB117" s="197"/>
    </row>
    <row r="118" spans="1:132" s="26" customFormat="1" ht="18.75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</row>
    <row r="119" spans="1:132" s="26" customFormat="1" ht="18.7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</row>
    <row r="120" spans="1:132" s="26" customFormat="1" ht="18.75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</row>
    <row r="121" spans="1:132" s="26" customFormat="1" ht="18.7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</row>
    <row r="122" spans="1:132" s="26" customFormat="1" ht="18.75">
      <c r="A122" s="104"/>
      <c r="B122" s="104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4"/>
      <c r="AB122" s="104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5"/>
      <c r="AZ122" s="104"/>
      <c r="BA122" s="104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5"/>
      <c r="BY122" s="104"/>
      <c r="BZ122" s="104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5"/>
      <c r="CX122" s="104"/>
      <c r="CY122" s="104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5"/>
      <c r="DW122" s="104"/>
      <c r="DX122" s="104"/>
      <c r="DY122" s="101"/>
      <c r="DZ122" s="101"/>
      <c r="EA122" s="101"/>
      <c r="EB122" s="101"/>
    </row>
    <row r="123" spans="1:132" s="26" customFormat="1" ht="18.75">
      <c r="A123" s="104"/>
      <c r="B123" s="104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8"/>
      <c r="N123" s="28"/>
      <c r="O123" s="27"/>
      <c r="P123" s="28"/>
      <c r="Q123" s="28"/>
      <c r="R123" s="27"/>
      <c r="S123" s="28"/>
      <c r="T123" s="28"/>
      <c r="U123" s="28"/>
      <c r="V123" s="28"/>
      <c r="W123" s="28"/>
      <c r="X123" s="27"/>
      <c r="Y123" s="27"/>
      <c r="Z123" s="27"/>
      <c r="AA123" s="104"/>
      <c r="AB123" s="104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8"/>
      <c r="AN123" s="28"/>
      <c r="AO123" s="27"/>
      <c r="AP123" s="28"/>
      <c r="AQ123" s="28"/>
      <c r="AR123" s="27"/>
      <c r="AS123" s="28"/>
      <c r="AT123" s="28"/>
      <c r="AU123" s="27"/>
      <c r="AV123" s="27"/>
      <c r="AW123" s="27"/>
      <c r="AX123" s="28"/>
      <c r="AY123" s="106"/>
      <c r="AZ123" s="104"/>
      <c r="BA123" s="104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8"/>
      <c r="BM123" s="28"/>
      <c r="BN123" s="27"/>
      <c r="BO123" s="28"/>
      <c r="BP123" s="28"/>
      <c r="BQ123" s="27"/>
      <c r="BR123" s="28"/>
      <c r="BS123" s="28"/>
      <c r="BT123" s="27"/>
      <c r="BU123" s="27"/>
      <c r="BV123" s="27"/>
      <c r="BW123" s="28"/>
      <c r="BX123" s="106"/>
      <c r="BY123" s="104"/>
      <c r="BZ123" s="104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8"/>
      <c r="CL123" s="28"/>
      <c r="CM123" s="27"/>
      <c r="CN123" s="28"/>
      <c r="CO123" s="28"/>
      <c r="CP123" s="27"/>
      <c r="CQ123" s="28"/>
      <c r="CR123" s="28"/>
      <c r="CS123" s="27"/>
      <c r="CT123" s="27"/>
      <c r="CU123" s="27"/>
      <c r="CV123" s="28"/>
      <c r="CW123" s="106"/>
      <c r="CX123" s="104"/>
      <c r="CY123" s="104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8"/>
      <c r="DK123" s="28"/>
      <c r="DL123" s="27"/>
      <c r="DM123" s="28"/>
      <c r="DN123" s="28"/>
      <c r="DO123" s="27"/>
      <c r="DP123" s="28"/>
      <c r="DQ123" s="28"/>
      <c r="DR123" s="27"/>
      <c r="DS123" s="27"/>
      <c r="DT123" s="27"/>
      <c r="DU123" s="28"/>
      <c r="DV123" s="106"/>
      <c r="DW123" s="104"/>
      <c r="DX123" s="104"/>
      <c r="DY123" s="27"/>
      <c r="DZ123" s="27"/>
      <c r="EA123" s="27"/>
      <c r="EB123" s="27"/>
    </row>
    <row r="124" spans="1:132" s="26" customFormat="1" ht="18.75">
      <c r="A124" s="29"/>
      <c r="B124" s="18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1"/>
      <c r="S124" s="32"/>
      <c r="T124" s="31"/>
      <c r="U124" s="31"/>
      <c r="V124" s="31"/>
      <c r="W124" s="31"/>
      <c r="X124" s="30"/>
      <c r="Y124" s="30"/>
      <c r="Z124" s="30"/>
      <c r="AA124" s="29"/>
      <c r="AB124" s="18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1"/>
      <c r="AS124" s="32"/>
      <c r="AT124" s="31"/>
      <c r="AU124" s="30"/>
      <c r="AV124" s="30"/>
      <c r="AW124" s="30"/>
      <c r="AX124" s="30"/>
      <c r="AY124" s="33"/>
      <c r="AZ124" s="29"/>
      <c r="BA124" s="18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1"/>
      <c r="BR124" s="32"/>
      <c r="BS124" s="31"/>
      <c r="BT124" s="30"/>
      <c r="BU124" s="30"/>
      <c r="BV124" s="30"/>
      <c r="BW124" s="30"/>
      <c r="BX124" s="33"/>
      <c r="BY124" s="29"/>
      <c r="BZ124" s="18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1"/>
      <c r="CQ124" s="32"/>
      <c r="CR124" s="31"/>
      <c r="CS124" s="30"/>
      <c r="CT124" s="30"/>
      <c r="CU124" s="30"/>
      <c r="CV124" s="30"/>
      <c r="CW124" s="33"/>
      <c r="CX124" s="29"/>
      <c r="CY124" s="18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1"/>
      <c r="DP124" s="32"/>
      <c r="DQ124" s="31"/>
      <c r="DR124" s="30"/>
      <c r="DS124" s="30"/>
      <c r="DT124" s="30"/>
      <c r="DU124" s="30"/>
      <c r="DV124" s="33"/>
      <c r="DW124" s="29"/>
      <c r="DX124" s="18"/>
      <c r="DY124" s="30"/>
      <c r="DZ124" s="30"/>
      <c r="EA124" s="30"/>
      <c r="EB124" s="30"/>
    </row>
    <row r="125" spans="1:132" s="26" customFormat="1" ht="18.75">
      <c r="A125" s="29"/>
      <c r="B125" s="34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1"/>
      <c r="S125" s="32"/>
      <c r="T125" s="31"/>
      <c r="U125" s="31"/>
      <c r="V125" s="31"/>
      <c r="W125" s="31"/>
      <c r="X125" s="30"/>
      <c r="Y125" s="30"/>
      <c r="Z125" s="30"/>
      <c r="AA125" s="29"/>
      <c r="AB125" s="34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1"/>
      <c r="AS125" s="32"/>
      <c r="AT125" s="31"/>
      <c r="AU125" s="30"/>
      <c r="AV125" s="30"/>
      <c r="AW125" s="30"/>
      <c r="AX125" s="30"/>
      <c r="AY125" s="33"/>
      <c r="AZ125" s="29"/>
      <c r="BA125" s="34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1"/>
      <c r="BR125" s="32"/>
      <c r="BS125" s="31"/>
      <c r="BT125" s="30"/>
      <c r="BU125" s="30"/>
      <c r="BV125" s="30"/>
      <c r="BW125" s="30"/>
      <c r="BX125" s="33"/>
      <c r="BY125" s="29"/>
      <c r="BZ125" s="34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1"/>
      <c r="CQ125" s="32"/>
      <c r="CR125" s="31"/>
      <c r="CS125" s="30"/>
      <c r="CT125" s="30"/>
      <c r="CU125" s="30"/>
      <c r="CV125" s="30"/>
      <c r="CW125" s="33"/>
      <c r="CX125" s="29"/>
      <c r="CY125" s="34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1"/>
      <c r="DP125" s="32"/>
      <c r="DQ125" s="31"/>
      <c r="DR125" s="30"/>
      <c r="DS125" s="30"/>
      <c r="DT125" s="30"/>
      <c r="DU125" s="30"/>
      <c r="DV125" s="33"/>
      <c r="DW125" s="29"/>
      <c r="DX125" s="34"/>
      <c r="DY125" s="30"/>
      <c r="DZ125" s="30"/>
      <c r="EA125" s="30"/>
      <c r="EB125" s="30"/>
    </row>
    <row r="126" spans="1:132" s="26" customFormat="1" ht="18.75">
      <c r="A126" s="29"/>
      <c r="B126" s="34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1"/>
      <c r="S126" s="32"/>
      <c r="T126" s="31"/>
      <c r="U126" s="31"/>
      <c r="V126" s="31"/>
      <c r="W126" s="31"/>
      <c r="X126" s="30"/>
      <c r="Y126" s="30"/>
      <c r="Z126" s="30"/>
      <c r="AA126" s="29"/>
      <c r="AB126" s="34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1"/>
      <c r="AS126" s="32"/>
      <c r="AT126" s="31"/>
      <c r="AU126" s="30"/>
      <c r="AV126" s="30"/>
      <c r="AW126" s="30"/>
      <c r="AX126" s="30"/>
      <c r="AY126" s="33"/>
      <c r="AZ126" s="29"/>
      <c r="BA126" s="34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1"/>
      <c r="BR126" s="32"/>
      <c r="BS126" s="31"/>
      <c r="BT126" s="30"/>
      <c r="BU126" s="30"/>
      <c r="BV126" s="30"/>
      <c r="BW126" s="30"/>
      <c r="BX126" s="33"/>
      <c r="BY126" s="29"/>
      <c r="BZ126" s="34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1"/>
      <c r="CQ126" s="32"/>
      <c r="CR126" s="31"/>
      <c r="CS126" s="30"/>
      <c r="CT126" s="30"/>
      <c r="CU126" s="30"/>
      <c r="CV126" s="30"/>
      <c r="CW126" s="33"/>
      <c r="CX126" s="29"/>
      <c r="CY126" s="34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1"/>
      <c r="DP126" s="32"/>
      <c r="DQ126" s="31"/>
      <c r="DR126" s="30"/>
      <c r="DS126" s="30"/>
      <c r="DT126" s="30"/>
      <c r="DU126" s="30"/>
      <c r="DV126" s="33"/>
      <c r="DW126" s="29"/>
      <c r="DX126" s="34"/>
      <c r="DY126" s="30"/>
      <c r="DZ126" s="30"/>
      <c r="EA126" s="30"/>
      <c r="EB126" s="30"/>
    </row>
    <row r="127" spans="1:132" s="26" customFormat="1" ht="18.75">
      <c r="A127" s="21"/>
      <c r="B127" s="22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1"/>
      <c r="U127" s="31"/>
      <c r="V127" s="31"/>
      <c r="W127" s="31"/>
      <c r="X127" s="30"/>
      <c r="Y127" s="30"/>
      <c r="Z127" s="30"/>
      <c r="AA127" s="21"/>
      <c r="AB127" s="22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2"/>
      <c r="AT127" s="31"/>
      <c r="AU127" s="30"/>
      <c r="AV127" s="30"/>
      <c r="AW127" s="30"/>
      <c r="AX127" s="30"/>
      <c r="AY127" s="33"/>
      <c r="AZ127" s="21"/>
      <c r="BA127" s="22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2"/>
      <c r="BS127" s="31"/>
      <c r="BT127" s="30"/>
      <c r="BU127" s="30"/>
      <c r="BV127" s="30"/>
      <c r="BW127" s="30"/>
      <c r="BX127" s="33"/>
      <c r="BY127" s="21"/>
      <c r="BZ127" s="22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2"/>
      <c r="CR127" s="31"/>
      <c r="CS127" s="30"/>
      <c r="CT127" s="30"/>
      <c r="CU127" s="30"/>
      <c r="CV127" s="30"/>
      <c r="CW127" s="33"/>
      <c r="CX127" s="21"/>
      <c r="CY127" s="22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2"/>
      <c r="DQ127" s="31"/>
      <c r="DR127" s="30"/>
      <c r="DS127" s="30"/>
      <c r="DT127" s="30"/>
      <c r="DU127" s="30"/>
      <c r="DV127" s="33"/>
      <c r="DW127" s="21"/>
      <c r="DX127" s="22"/>
      <c r="DY127" s="31"/>
      <c r="DZ127" s="31"/>
      <c r="EA127" s="31"/>
      <c r="EB127" s="31"/>
    </row>
    <row r="128" spans="1:132" s="26" customFormat="1" ht="18.75">
      <c r="A128" s="21"/>
      <c r="B128" s="2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  <c r="S128" s="32"/>
      <c r="T128" s="31"/>
      <c r="U128" s="31"/>
      <c r="V128" s="31"/>
      <c r="W128" s="31"/>
      <c r="X128" s="30"/>
      <c r="Y128" s="30"/>
      <c r="Z128" s="30"/>
      <c r="AA128" s="21"/>
      <c r="AB128" s="23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2"/>
      <c r="AS128" s="32"/>
      <c r="AT128" s="31"/>
      <c r="AU128" s="30"/>
      <c r="AV128" s="30"/>
      <c r="AW128" s="30"/>
      <c r="AX128" s="30"/>
      <c r="AY128" s="33"/>
      <c r="AZ128" s="21"/>
      <c r="BA128" s="23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2"/>
      <c r="BR128" s="32"/>
      <c r="BS128" s="31"/>
      <c r="BT128" s="30"/>
      <c r="BU128" s="30"/>
      <c r="BV128" s="30"/>
      <c r="BW128" s="30"/>
      <c r="BX128" s="33"/>
      <c r="BY128" s="21"/>
      <c r="BZ128" s="23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2"/>
      <c r="CQ128" s="32"/>
      <c r="CR128" s="31"/>
      <c r="CS128" s="30"/>
      <c r="CT128" s="30"/>
      <c r="CU128" s="30"/>
      <c r="CV128" s="30"/>
      <c r="CW128" s="33"/>
      <c r="CX128" s="21"/>
      <c r="CY128" s="23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2"/>
      <c r="DP128" s="32"/>
      <c r="DQ128" s="31"/>
      <c r="DR128" s="30"/>
      <c r="DS128" s="30"/>
      <c r="DT128" s="30"/>
      <c r="DU128" s="30"/>
      <c r="DV128" s="33"/>
      <c r="DW128" s="21"/>
      <c r="DX128" s="23"/>
      <c r="DY128" s="31"/>
      <c r="DZ128" s="31"/>
      <c r="EA128" s="31"/>
      <c r="EB128" s="31"/>
    </row>
    <row r="129" spans="1:132" s="26" customFormat="1" ht="18.7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0"/>
      <c r="Y129" s="30"/>
      <c r="Z129" s="30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0"/>
      <c r="AV129" s="30"/>
      <c r="AW129" s="30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0"/>
      <c r="BU129" s="30"/>
      <c r="BV129" s="30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0"/>
      <c r="CT129" s="30"/>
      <c r="CU129" s="30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0"/>
      <c r="DS129" s="30"/>
      <c r="DT129" s="30"/>
      <c r="DU129" s="35"/>
      <c r="DV129" s="35"/>
      <c r="DW129" s="35"/>
      <c r="DX129" s="35"/>
      <c r="DY129" s="35"/>
      <c r="DZ129" s="35"/>
      <c r="EA129" s="35"/>
      <c r="EB129" s="35"/>
    </row>
    <row r="130" spans="1:132" s="26" customFormat="1" ht="18.75">
      <c r="A130" s="24"/>
      <c r="B130" s="2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7"/>
      <c r="Y130" s="37"/>
      <c r="Z130" s="37"/>
      <c r="AA130" s="24"/>
      <c r="AB130" s="25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7"/>
      <c r="AV130" s="37"/>
      <c r="AW130" s="37"/>
      <c r="AX130" s="37"/>
      <c r="AY130" s="38"/>
      <c r="AZ130" s="24"/>
      <c r="BA130" s="25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7"/>
      <c r="BU130" s="37"/>
      <c r="BV130" s="37"/>
      <c r="BW130" s="37"/>
      <c r="BX130" s="38"/>
      <c r="BY130" s="24"/>
      <c r="BZ130" s="25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7"/>
      <c r="CT130" s="37"/>
      <c r="CU130" s="37"/>
      <c r="CV130" s="37"/>
      <c r="CW130" s="38"/>
      <c r="CX130" s="24"/>
      <c r="CY130" s="25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7"/>
      <c r="DS130" s="37"/>
      <c r="DT130" s="37"/>
      <c r="DU130" s="37"/>
      <c r="DV130" s="38"/>
      <c r="DW130" s="24"/>
      <c r="DX130" s="25"/>
      <c r="DY130" s="36"/>
      <c r="DZ130" s="36"/>
      <c r="EA130" s="36"/>
      <c r="EB130" s="36"/>
    </row>
    <row r="131" spans="1:132" s="26" customFormat="1" ht="18.75">
      <c r="A131" s="21"/>
      <c r="B131" s="22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1"/>
      <c r="U131" s="31"/>
      <c r="V131" s="31"/>
      <c r="W131" s="31"/>
      <c r="X131" s="30"/>
      <c r="Y131" s="30"/>
      <c r="Z131" s="30"/>
      <c r="AA131" s="21"/>
      <c r="AB131" s="2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2"/>
      <c r="AT131" s="31"/>
      <c r="AU131" s="30"/>
      <c r="AV131" s="30"/>
      <c r="AW131" s="30"/>
      <c r="AX131" s="31"/>
      <c r="AY131" s="33"/>
      <c r="AZ131" s="21"/>
      <c r="BA131" s="22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2"/>
      <c r="BS131" s="31"/>
      <c r="BT131" s="30"/>
      <c r="BU131" s="30"/>
      <c r="BV131" s="30"/>
      <c r="BW131" s="31"/>
      <c r="BX131" s="33"/>
      <c r="BY131" s="21"/>
      <c r="BZ131" s="22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2"/>
      <c r="CR131" s="31"/>
      <c r="CS131" s="30"/>
      <c r="CT131" s="30"/>
      <c r="CU131" s="30"/>
      <c r="CV131" s="31"/>
      <c r="CW131" s="33"/>
      <c r="CX131" s="21"/>
      <c r="CY131" s="22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2"/>
      <c r="DQ131" s="31"/>
      <c r="DR131" s="30"/>
      <c r="DS131" s="30"/>
      <c r="DT131" s="30"/>
      <c r="DU131" s="31"/>
      <c r="DV131" s="33"/>
      <c r="DW131" s="21"/>
      <c r="DX131" s="22"/>
      <c r="DY131" s="31"/>
      <c r="DZ131" s="31"/>
      <c r="EA131" s="31"/>
      <c r="EB131" s="31"/>
    </row>
    <row r="132" spans="1:132" s="26" customFormat="1" ht="18.75">
      <c r="A132" s="21"/>
      <c r="B132" s="22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1"/>
      <c r="U132" s="31"/>
      <c r="V132" s="31"/>
      <c r="W132" s="31"/>
      <c r="X132" s="30"/>
      <c r="Y132" s="30"/>
      <c r="Z132" s="30"/>
      <c r="AA132" s="21"/>
      <c r="AB132" s="22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2"/>
      <c r="AT132" s="31"/>
      <c r="AU132" s="30"/>
      <c r="AV132" s="30"/>
      <c r="AW132" s="30"/>
      <c r="AX132" s="31"/>
      <c r="AY132" s="33"/>
      <c r="AZ132" s="21"/>
      <c r="BA132" s="22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2"/>
      <c r="BS132" s="31"/>
      <c r="BT132" s="30"/>
      <c r="BU132" s="30"/>
      <c r="BV132" s="30"/>
      <c r="BW132" s="31"/>
      <c r="BX132" s="33"/>
      <c r="BY132" s="21"/>
      <c r="BZ132" s="22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2"/>
      <c r="CR132" s="31"/>
      <c r="CS132" s="30"/>
      <c r="CT132" s="30"/>
      <c r="CU132" s="30"/>
      <c r="CV132" s="31"/>
      <c r="CW132" s="33"/>
      <c r="CX132" s="21"/>
      <c r="CY132" s="22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2"/>
      <c r="DQ132" s="31"/>
      <c r="DR132" s="30"/>
      <c r="DS132" s="30"/>
      <c r="DT132" s="30"/>
      <c r="DU132" s="31"/>
      <c r="DV132" s="33"/>
      <c r="DW132" s="21"/>
      <c r="DX132" s="22"/>
      <c r="DY132" s="31"/>
      <c r="DZ132" s="31"/>
      <c r="EA132" s="31"/>
      <c r="EB132" s="31"/>
    </row>
    <row r="133" spans="1:132" s="26" customFormat="1" ht="18.75">
      <c r="A133" s="21"/>
      <c r="B133" s="22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1"/>
      <c r="U133" s="31"/>
      <c r="V133" s="31"/>
      <c r="W133" s="31"/>
      <c r="X133" s="30"/>
      <c r="Y133" s="30"/>
      <c r="Z133" s="30"/>
      <c r="AA133" s="21"/>
      <c r="AB133" s="22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2"/>
      <c r="AT133" s="31"/>
      <c r="AU133" s="30"/>
      <c r="AV133" s="30"/>
      <c r="AW133" s="30"/>
      <c r="AX133" s="31"/>
      <c r="AY133" s="33"/>
      <c r="AZ133" s="21"/>
      <c r="BA133" s="22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2"/>
      <c r="BS133" s="31"/>
      <c r="BT133" s="30"/>
      <c r="BU133" s="30"/>
      <c r="BV133" s="30"/>
      <c r="BW133" s="31"/>
      <c r="BX133" s="33"/>
      <c r="BY133" s="21"/>
      <c r="BZ133" s="22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2"/>
      <c r="CR133" s="31"/>
      <c r="CS133" s="30"/>
      <c r="CT133" s="30"/>
      <c r="CU133" s="30"/>
      <c r="CV133" s="31"/>
      <c r="CW133" s="33"/>
      <c r="CX133" s="21"/>
      <c r="CY133" s="22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2"/>
      <c r="DQ133" s="31"/>
      <c r="DR133" s="30"/>
      <c r="DS133" s="30"/>
      <c r="DT133" s="30"/>
      <c r="DU133" s="31"/>
      <c r="DV133" s="33"/>
      <c r="DW133" s="21"/>
      <c r="DX133" s="22"/>
      <c r="DY133" s="31"/>
      <c r="DZ133" s="31"/>
      <c r="EA133" s="31"/>
      <c r="EB133" s="31"/>
    </row>
    <row r="134" spans="1:132" s="26" customFormat="1" ht="18.75">
      <c r="A134" s="21"/>
      <c r="B134" s="22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1"/>
      <c r="U134" s="31"/>
      <c r="V134" s="31"/>
      <c r="W134" s="31"/>
      <c r="X134" s="30"/>
      <c r="Y134" s="30"/>
      <c r="Z134" s="30"/>
      <c r="AA134" s="21"/>
      <c r="AB134" s="22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2"/>
      <c r="AT134" s="31"/>
      <c r="AU134" s="30"/>
      <c r="AV134" s="30"/>
      <c r="AW134" s="30"/>
      <c r="AX134" s="31"/>
      <c r="AY134" s="33"/>
      <c r="AZ134" s="21"/>
      <c r="BA134" s="22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2"/>
      <c r="BS134" s="31"/>
      <c r="BT134" s="30"/>
      <c r="BU134" s="30"/>
      <c r="BV134" s="30"/>
      <c r="BW134" s="31"/>
      <c r="BX134" s="33"/>
      <c r="BY134" s="21"/>
      <c r="BZ134" s="22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2"/>
      <c r="CR134" s="31"/>
      <c r="CS134" s="30"/>
      <c r="CT134" s="30"/>
      <c r="CU134" s="30"/>
      <c r="CV134" s="31"/>
      <c r="CW134" s="33"/>
      <c r="CX134" s="21"/>
      <c r="CY134" s="22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2"/>
      <c r="DQ134" s="31"/>
      <c r="DR134" s="30"/>
      <c r="DS134" s="30"/>
      <c r="DT134" s="30"/>
      <c r="DU134" s="31"/>
      <c r="DV134" s="33"/>
      <c r="DW134" s="21"/>
      <c r="DX134" s="22"/>
      <c r="DY134" s="31"/>
      <c r="DZ134" s="31"/>
      <c r="EA134" s="31"/>
      <c r="EB134" s="31"/>
    </row>
    <row r="135" spans="1:132" s="26" customFormat="1" ht="18.75">
      <c r="A135" s="21"/>
      <c r="B135" s="22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1"/>
      <c r="U135" s="31"/>
      <c r="V135" s="31"/>
      <c r="W135" s="31"/>
      <c r="X135" s="30"/>
      <c r="Y135" s="30"/>
      <c r="Z135" s="30"/>
      <c r="AA135" s="21"/>
      <c r="AB135" s="2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2"/>
      <c r="AT135" s="31"/>
      <c r="AU135" s="30"/>
      <c r="AV135" s="30"/>
      <c r="AW135" s="30"/>
      <c r="AX135" s="31"/>
      <c r="AY135" s="33"/>
      <c r="AZ135" s="21"/>
      <c r="BA135" s="22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2"/>
      <c r="BS135" s="31"/>
      <c r="BT135" s="30"/>
      <c r="BU135" s="30"/>
      <c r="BV135" s="30"/>
      <c r="BW135" s="31"/>
      <c r="BX135" s="33"/>
      <c r="BY135" s="21"/>
      <c r="BZ135" s="22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2"/>
      <c r="CR135" s="31"/>
      <c r="CS135" s="30"/>
      <c r="CT135" s="30"/>
      <c r="CU135" s="30"/>
      <c r="CV135" s="31"/>
      <c r="CW135" s="33"/>
      <c r="CX135" s="21"/>
      <c r="CY135" s="22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2"/>
      <c r="DQ135" s="31"/>
      <c r="DR135" s="30"/>
      <c r="DS135" s="30"/>
      <c r="DT135" s="30"/>
      <c r="DU135" s="31"/>
      <c r="DV135" s="33"/>
      <c r="DW135" s="21"/>
      <c r="DX135" s="22"/>
      <c r="DY135" s="31"/>
      <c r="DZ135" s="31"/>
      <c r="EA135" s="31"/>
      <c r="EB135" s="31"/>
    </row>
    <row r="136" spans="1:132" s="26" customFormat="1" ht="18.75">
      <c r="A136" s="102"/>
      <c r="B136" s="102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102"/>
      <c r="AB136" s="102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40"/>
      <c r="AZ136" s="102"/>
      <c r="BA136" s="102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40"/>
      <c r="BY136" s="102"/>
      <c r="BZ136" s="102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40"/>
      <c r="CX136" s="102"/>
      <c r="CY136" s="102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40"/>
      <c r="DW136" s="102"/>
      <c r="DX136" s="102"/>
      <c r="DY136" s="39"/>
      <c r="DZ136" s="39"/>
      <c r="EA136" s="39"/>
      <c r="EB136" s="39"/>
    </row>
    <row r="137" spans="1:132" s="26" customFormat="1" ht="18.7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  <c r="CW137" s="103"/>
      <c r="CX137" s="103"/>
      <c r="CY137" s="103"/>
      <c r="CZ137" s="103"/>
      <c r="DA137" s="103"/>
      <c r="DB137" s="103"/>
      <c r="DC137" s="103"/>
      <c r="DD137" s="103"/>
      <c r="DE137" s="103"/>
      <c r="DF137" s="103"/>
      <c r="DG137" s="103"/>
      <c r="DH137" s="103"/>
      <c r="DI137" s="103"/>
      <c r="DJ137" s="103"/>
      <c r="DK137" s="103"/>
      <c r="DL137" s="103"/>
      <c r="DM137" s="103"/>
      <c r="DN137" s="103"/>
      <c r="DO137" s="103"/>
      <c r="DP137" s="103"/>
      <c r="DQ137" s="103"/>
      <c r="DR137" s="103"/>
      <c r="DS137" s="103"/>
      <c r="DT137" s="103"/>
      <c r="DU137" s="103"/>
      <c r="DV137" s="103"/>
      <c r="DW137" s="103"/>
      <c r="DX137" s="103"/>
      <c r="DY137" s="103"/>
      <c r="DZ137" s="103"/>
      <c r="EA137" s="103"/>
      <c r="EB137" s="103"/>
    </row>
    <row r="138" spans="1:132" s="26" customFormat="1" ht="18.7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</row>
    <row r="139" spans="1:132" s="26" customFormat="1" ht="18.7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</row>
    <row r="140" spans="1:132" s="26" customFormat="1" ht="18.75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</row>
    <row r="141" spans="1:132" s="26" customFormat="1" ht="18.7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07"/>
      <c r="DK141" s="107"/>
      <c r="DL141" s="107"/>
      <c r="DM141" s="107"/>
      <c r="DN141" s="107"/>
      <c r="DO141" s="107"/>
      <c r="DP141" s="107"/>
      <c r="DQ141" s="107"/>
      <c r="DR141" s="107"/>
      <c r="DS141" s="107"/>
      <c r="DT141" s="107"/>
      <c r="DU141" s="107"/>
      <c r="DV141" s="107"/>
      <c r="DW141" s="107"/>
      <c r="DX141" s="107"/>
      <c r="DY141" s="107"/>
      <c r="DZ141" s="107"/>
      <c r="EA141" s="107"/>
      <c r="EB141" s="107"/>
    </row>
    <row r="142" spans="1:132" s="26" customFormat="1" ht="18.75">
      <c r="A142" s="104"/>
      <c r="B142" s="104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4"/>
      <c r="AB142" s="104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5"/>
      <c r="AZ142" s="104"/>
      <c r="BA142" s="104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5"/>
      <c r="BY142" s="104"/>
      <c r="BZ142" s="104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5"/>
      <c r="CX142" s="104"/>
      <c r="CY142" s="104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5"/>
      <c r="DW142" s="104"/>
      <c r="DX142" s="104"/>
      <c r="DY142" s="101"/>
      <c r="DZ142" s="101"/>
      <c r="EA142" s="101"/>
      <c r="EB142" s="101"/>
    </row>
    <row r="143" spans="1:132" s="26" customFormat="1" ht="18.75">
      <c r="A143" s="104"/>
      <c r="B143" s="104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8"/>
      <c r="N143" s="28"/>
      <c r="O143" s="27"/>
      <c r="P143" s="28"/>
      <c r="Q143" s="28"/>
      <c r="R143" s="27"/>
      <c r="S143" s="28"/>
      <c r="T143" s="28"/>
      <c r="U143" s="28"/>
      <c r="V143" s="28"/>
      <c r="W143" s="28"/>
      <c r="X143" s="27"/>
      <c r="Y143" s="27"/>
      <c r="Z143" s="27"/>
      <c r="AA143" s="104"/>
      <c r="AB143" s="104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8"/>
      <c r="AN143" s="28"/>
      <c r="AO143" s="27"/>
      <c r="AP143" s="28"/>
      <c r="AQ143" s="28"/>
      <c r="AR143" s="27"/>
      <c r="AS143" s="28"/>
      <c r="AT143" s="28"/>
      <c r="AU143" s="27"/>
      <c r="AV143" s="27"/>
      <c r="AW143" s="27"/>
      <c r="AX143" s="28"/>
      <c r="AY143" s="106"/>
      <c r="AZ143" s="104"/>
      <c r="BA143" s="104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8"/>
      <c r="BM143" s="28"/>
      <c r="BN143" s="27"/>
      <c r="BO143" s="28"/>
      <c r="BP143" s="28"/>
      <c r="BQ143" s="27"/>
      <c r="BR143" s="28"/>
      <c r="BS143" s="28"/>
      <c r="BT143" s="27"/>
      <c r="BU143" s="27"/>
      <c r="BV143" s="27"/>
      <c r="BW143" s="28"/>
      <c r="BX143" s="106"/>
      <c r="BY143" s="104"/>
      <c r="BZ143" s="104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8"/>
      <c r="CL143" s="28"/>
      <c r="CM143" s="27"/>
      <c r="CN143" s="28"/>
      <c r="CO143" s="28"/>
      <c r="CP143" s="27"/>
      <c r="CQ143" s="28"/>
      <c r="CR143" s="28"/>
      <c r="CS143" s="27"/>
      <c r="CT143" s="27"/>
      <c r="CU143" s="27"/>
      <c r="CV143" s="28"/>
      <c r="CW143" s="106"/>
      <c r="CX143" s="104"/>
      <c r="CY143" s="104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8"/>
      <c r="DK143" s="28"/>
      <c r="DL143" s="27"/>
      <c r="DM143" s="28"/>
      <c r="DN143" s="28"/>
      <c r="DO143" s="27"/>
      <c r="DP143" s="28"/>
      <c r="DQ143" s="28"/>
      <c r="DR143" s="27"/>
      <c r="DS143" s="27"/>
      <c r="DT143" s="27"/>
      <c r="DU143" s="28"/>
      <c r="DV143" s="106"/>
      <c r="DW143" s="104"/>
      <c r="DX143" s="104"/>
      <c r="DY143" s="27"/>
      <c r="DZ143" s="27"/>
      <c r="EA143" s="27"/>
      <c r="EB143" s="27"/>
    </row>
    <row r="144" spans="1:132" s="26" customFormat="1" ht="18.75">
      <c r="A144" s="29"/>
      <c r="B144" s="18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1"/>
      <c r="S144" s="32"/>
      <c r="T144" s="31"/>
      <c r="U144" s="31"/>
      <c r="V144" s="31"/>
      <c r="W144" s="31"/>
      <c r="X144" s="30"/>
      <c r="Y144" s="30"/>
      <c r="Z144" s="30"/>
      <c r="AA144" s="29"/>
      <c r="AB144" s="18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1"/>
      <c r="AS144" s="32"/>
      <c r="AT144" s="31"/>
      <c r="AU144" s="30"/>
      <c r="AV144" s="30"/>
      <c r="AW144" s="30"/>
      <c r="AX144" s="30"/>
      <c r="AY144" s="33"/>
      <c r="AZ144" s="29"/>
      <c r="BA144" s="18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1"/>
      <c r="BR144" s="32"/>
      <c r="BS144" s="31"/>
      <c r="BT144" s="30"/>
      <c r="BU144" s="30"/>
      <c r="BV144" s="30"/>
      <c r="BW144" s="30"/>
      <c r="BX144" s="33"/>
      <c r="BY144" s="29"/>
      <c r="BZ144" s="18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1"/>
      <c r="CQ144" s="32"/>
      <c r="CR144" s="31"/>
      <c r="CS144" s="30"/>
      <c r="CT144" s="30"/>
      <c r="CU144" s="30"/>
      <c r="CV144" s="30"/>
      <c r="CW144" s="33"/>
      <c r="CX144" s="29"/>
      <c r="CY144" s="18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1"/>
      <c r="DP144" s="32"/>
      <c r="DQ144" s="31"/>
      <c r="DR144" s="30"/>
      <c r="DS144" s="30"/>
      <c r="DT144" s="30"/>
      <c r="DU144" s="30"/>
      <c r="DV144" s="33"/>
      <c r="DW144" s="29"/>
      <c r="DX144" s="18"/>
      <c r="DY144" s="30"/>
      <c r="DZ144" s="30"/>
      <c r="EA144" s="30"/>
      <c r="EB144" s="30"/>
    </row>
    <row r="145" spans="1:132" s="26" customFormat="1" ht="18.75">
      <c r="A145" s="29"/>
      <c r="B145" s="34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1"/>
      <c r="S145" s="32"/>
      <c r="T145" s="31"/>
      <c r="U145" s="31"/>
      <c r="V145" s="31"/>
      <c r="W145" s="31"/>
      <c r="X145" s="30"/>
      <c r="Y145" s="30"/>
      <c r="Z145" s="30"/>
      <c r="AA145" s="29"/>
      <c r="AB145" s="34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1"/>
      <c r="AS145" s="32"/>
      <c r="AT145" s="31"/>
      <c r="AU145" s="30"/>
      <c r="AV145" s="30"/>
      <c r="AW145" s="30"/>
      <c r="AX145" s="30"/>
      <c r="AY145" s="33"/>
      <c r="AZ145" s="29"/>
      <c r="BA145" s="34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1"/>
      <c r="BR145" s="32"/>
      <c r="BS145" s="31"/>
      <c r="BT145" s="30"/>
      <c r="BU145" s="30"/>
      <c r="BV145" s="30"/>
      <c r="BW145" s="30"/>
      <c r="BX145" s="33"/>
      <c r="BY145" s="29"/>
      <c r="BZ145" s="34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1"/>
      <c r="CQ145" s="32"/>
      <c r="CR145" s="31"/>
      <c r="CS145" s="30"/>
      <c r="CT145" s="30"/>
      <c r="CU145" s="30"/>
      <c r="CV145" s="30"/>
      <c r="CW145" s="33"/>
      <c r="CX145" s="29"/>
      <c r="CY145" s="34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1"/>
      <c r="DP145" s="32"/>
      <c r="DQ145" s="31"/>
      <c r="DR145" s="30"/>
      <c r="DS145" s="30"/>
      <c r="DT145" s="30"/>
      <c r="DU145" s="30"/>
      <c r="DV145" s="33"/>
      <c r="DW145" s="29"/>
      <c r="DX145" s="34"/>
      <c r="DY145" s="30"/>
      <c r="DZ145" s="30"/>
      <c r="EA145" s="30"/>
      <c r="EB145" s="30"/>
    </row>
    <row r="146" spans="1:132" s="26" customFormat="1" ht="18.75">
      <c r="A146" s="29"/>
      <c r="B146" s="34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1"/>
      <c r="S146" s="32"/>
      <c r="T146" s="31"/>
      <c r="U146" s="31"/>
      <c r="V146" s="31"/>
      <c r="W146" s="31"/>
      <c r="X146" s="30"/>
      <c r="Y146" s="30"/>
      <c r="Z146" s="30"/>
      <c r="AA146" s="29"/>
      <c r="AB146" s="34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1"/>
      <c r="AS146" s="32"/>
      <c r="AT146" s="31"/>
      <c r="AU146" s="30"/>
      <c r="AV146" s="30"/>
      <c r="AW146" s="30"/>
      <c r="AX146" s="30"/>
      <c r="AY146" s="33"/>
      <c r="AZ146" s="29"/>
      <c r="BA146" s="34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1"/>
      <c r="BR146" s="32"/>
      <c r="BS146" s="31"/>
      <c r="BT146" s="30"/>
      <c r="BU146" s="30"/>
      <c r="BV146" s="30"/>
      <c r="BW146" s="30"/>
      <c r="BX146" s="33"/>
      <c r="BY146" s="29"/>
      <c r="BZ146" s="34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1"/>
      <c r="CQ146" s="32"/>
      <c r="CR146" s="31"/>
      <c r="CS146" s="30"/>
      <c r="CT146" s="30"/>
      <c r="CU146" s="30"/>
      <c r="CV146" s="30"/>
      <c r="CW146" s="33"/>
      <c r="CX146" s="29"/>
      <c r="CY146" s="34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1"/>
      <c r="DP146" s="32"/>
      <c r="DQ146" s="31"/>
      <c r="DR146" s="30"/>
      <c r="DS146" s="30"/>
      <c r="DT146" s="30"/>
      <c r="DU146" s="30"/>
      <c r="DV146" s="33"/>
      <c r="DW146" s="29"/>
      <c r="DX146" s="34"/>
      <c r="DY146" s="30"/>
      <c r="DZ146" s="30"/>
      <c r="EA146" s="30"/>
      <c r="EB146" s="30"/>
    </row>
    <row r="147" spans="1:132" s="26" customFormat="1" ht="18.75">
      <c r="A147" s="21"/>
      <c r="B147" s="22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1"/>
      <c r="U147" s="31"/>
      <c r="V147" s="31"/>
      <c r="W147" s="31"/>
      <c r="X147" s="30"/>
      <c r="Y147" s="30"/>
      <c r="Z147" s="30"/>
      <c r="AA147" s="21"/>
      <c r="AB147" s="22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2"/>
      <c r="AT147" s="31"/>
      <c r="AU147" s="30"/>
      <c r="AV147" s="30"/>
      <c r="AW147" s="30"/>
      <c r="AX147" s="30"/>
      <c r="AY147" s="33"/>
      <c r="AZ147" s="21"/>
      <c r="BA147" s="22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2"/>
      <c r="BS147" s="31"/>
      <c r="BT147" s="30"/>
      <c r="BU147" s="30"/>
      <c r="BV147" s="30"/>
      <c r="BW147" s="30"/>
      <c r="BX147" s="33"/>
      <c r="BY147" s="21"/>
      <c r="BZ147" s="22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2"/>
      <c r="CR147" s="31"/>
      <c r="CS147" s="30"/>
      <c r="CT147" s="30"/>
      <c r="CU147" s="30"/>
      <c r="CV147" s="30"/>
      <c r="CW147" s="33"/>
      <c r="CX147" s="21"/>
      <c r="CY147" s="22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2"/>
      <c r="DQ147" s="31"/>
      <c r="DR147" s="30"/>
      <c r="DS147" s="30"/>
      <c r="DT147" s="30"/>
      <c r="DU147" s="30"/>
      <c r="DV147" s="33"/>
      <c r="DW147" s="21"/>
      <c r="DX147" s="22"/>
      <c r="DY147" s="31"/>
      <c r="DZ147" s="31"/>
      <c r="EA147" s="31"/>
      <c r="EB147" s="31"/>
    </row>
    <row r="148" spans="1:132" s="26" customFormat="1" ht="18.75">
      <c r="A148" s="21"/>
      <c r="B148" s="23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2"/>
      <c r="S148" s="32"/>
      <c r="T148" s="31"/>
      <c r="U148" s="31"/>
      <c r="V148" s="31"/>
      <c r="W148" s="31"/>
      <c r="X148" s="30"/>
      <c r="Y148" s="30"/>
      <c r="Z148" s="30"/>
      <c r="AA148" s="21"/>
      <c r="AB148" s="23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2"/>
      <c r="AS148" s="32"/>
      <c r="AT148" s="31"/>
      <c r="AU148" s="30"/>
      <c r="AV148" s="30"/>
      <c r="AW148" s="30"/>
      <c r="AX148" s="30"/>
      <c r="AY148" s="33"/>
      <c r="AZ148" s="21"/>
      <c r="BA148" s="23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2"/>
      <c r="BR148" s="32"/>
      <c r="BS148" s="31"/>
      <c r="BT148" s="30"/>
      <c r="BU148" s="30"/>
      <c r="BV148" s="30"/>
      <c r="BW148" s="30"/>
      <c r="BX148" s="33"/>
      <c r="BY148" s="21"/>
      <c r="BZ148" s="23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2"/>
      <c r="CQ148" s="32"/>
      <c r="CR148" s="31"/>
      <c r="CS148" s="30"/>
      <c r="CT148" s="30"/>
      <c r="CU148" s="30"/>
      <c r="CV148" s="30"/>
      <c r="CW148" s="33"/>
      <c r="CX148" s="21"/>
      <c r="CY148" s="23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2"/>
      <c r="DP148" s="32"/>
      <c r="DQ148" s="31"/>
      <c r="DR148" s="30"/>
      <c r="DS148" s="30"/>
      <c r="DT148" s="30"/>
      <c r="DU148" s="30"/>
      <c r="DV148" s="33"/>
      <c r="DW148" s="21"/>
      <c r="DX148" s="23"/>
      <c r="DY148" s="31"/>
      <c r="DZ148" s="31"/>
      <c r="EA148" s="31"/>
      <c r="EB148" s="31"/>
    </row>
    <row r="149" spans="1:132" s="26" customFormat="1" ht="18.7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0"/>
      <c r="Y149" s="30"/>
      <c r="Z149" s="30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0"/>
      <c r="AV149" s="30"/>
      <c r="AW149" s="30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0"/>
      <c r="BU149" s="30"/>
      <c r="BV149" s="30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0"/>
      <c r="CT149" s="30"/>
      <c r="CU149" s="30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0"/>
      <c r="DS149" s="30"/>
      <c r="DT149" s="30"/>
      <c r="DU149" s="35"/>
      <c r="DV149" s="35"/>
      <c r="DW149" s="35"/>
      <c r="DX149" s="35"/>
      <c r="DY149" s="35"/>
      <c r="DZ149" s="35"/>
      <c r="EA149" s="35"/>
      <c r="EB149" s="35"/>
    </row>
    <row r="150" spans="1:132" s="26" customFormat="1" ht="18.75">
      <c r="A150" s="24"/>
      <c r="B150" s="2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7"/>
      <c r="Y150" s="37"/>
      <c r="Z150" s="37"/>
      <c r="AA150" s="24"/>
      <c r="AB150" s="25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7"/>
      <c r="AV150" s="37"/>
      <c r="AW150" s="37"/>
      <c r="AX150" s="37"/>
      <c r="AY150" s="38"/>
      <c r="AZ150" s="24"/>
      <c r="BA150" s="25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7"/>
      <c r="BU150" s="37"/>
      <c r="BV150" s="37"/>
      <c r="BW150" s="37"/>
      <c r="BX150" s="38"/>
      <c r="BY150" s="24"/>
      <c r="BZ150" s="25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7"/>
      <c r="CT150" s="37"/>
      <c r="CU150" s="37"/>
      <c r="CV150" s="37"/>
      <c r="CW150" s="38"/>
      <c r="CX150" s="24"/>
      <c r="CY150" s="25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7"/>
      <c r="DS150" s="37"/>
      <c r="DT150" s="37"/>
      <c r="DU150" s="37"/>
      <c r="DV150" s="38"/>
      <c r="DW150" s="24"/>
      <c r="DX150" s="25"/>
      <c r="DY150" s="36"/>
      <c r="DZ150" s="36"/>
      <c r="EA150" s="36"/>
      <c r="EB150" s="36"/>
    </row>
    <row r="151" spans="1:132" s="26" customFormat="1" ht="18.75">
      <c r="A151" s="21"/>
      <c r="B151" s="22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1"/>
      <c r="U151" s="31"/>
      <c r="V151" s="31"/>
      <c r="W151" s="31"/>
      <c r="X151" s="30"/>
      <c r="Y151" s="30"/>
      <c r="Z151" s="30"/>
      <c r="AA151" s="21"/>
      <c r="AB151" s="22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2"/>
      <c r="AT151" s="31"/>
      <c r="AU151" s="30"/>
      <c r="AV151" s="30"/>
      <c r="AW151" s="30"/>
      <c r="AX151" s="31"/>
      <c r="AY151" s="33"/>
      <c r="AZ151" s="21"/>
      <c r="BA151" s="22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2"/>
      <c r="BS151" s="31"/>
      <c r="BT151" s="30"/>
      <c r="BU151" s="30"/>
      <c r="BV151" s="30"/>
      <c r="BW151" s="31"/>
      <c r="BX151" s="33"/>
      <c r="BY151" s="21"/>
      <c r="BZ151" s="22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2"/>
      <c r="CR151" s="31"/>
      <c r="CS151" s="30"/>
      <c r="CT151" s="30"/>
      <c r="CU151" s="30"/>
      <c r="CV151" s="31"/>
      <c r="CW151" s="33"/>
      <c r="CX151" s="21"/>
      <c r="CY151" s="22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2"/>
      <c r="DQ151" s="31"/>
      <c r="DR151" s="30"/>
      <c r="DS151" s="30"/>
      <c r="DT151" s="30"/>
      <c r="DU151" s="31"/>
      <c r="DV151" s="33"/>
      <c r="DW151" s="21"/>
      <c r="DX151" s="22"/>
      <c r="DY151" s="31"/>
      <c r="DZ151" s="31"/>
      <c r="EA151" s="31"/>
      <c r="EB151" s="31"/>
    </row>
    <row r="152" spans="1:132" s="26" customFormat="1" ht="18.75">
      <c r="A152" s="21"/>
      <c r="B152" s="22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1"/>
      <c r="U152" s="31"/>
      <c r="V152" s="31"/>
      <c r="W152" s="31"/>
      <c r="X152" s="30"/>
      <c r="Y152" s="30"/>
      <c r="Z152" s="30"/>
      <c r="AA152" s="21"/>
      <c r="AB152" s="2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2"/>
      <c r="AT152" s="31"/>
      <c r="AU152" s="30"/>
      <c r="AV152" s="30"/>
      <c r="AW152" s="30"/>
      <c r="AX152" s="31"/>
      <c r="AY152" s="33"/>
      <c r="AZ152" s="21"/>
      <c r="BA152" s="22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2"/>
      <c r="BS152" s="31"/>
      <c r="BT152" s="30"/>
      <c r="BU152" s="30"/>
      <c r="BV152" s="30"/>
      <c r="BW152" s="31"/>
      <c r="BX152" s="33"/>
      <c r="BY152" s="21"/>
      <c r="BZ152" s="22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2"/>
      <c r="CR152" s="31"/>
      <c r="CS152" s="30"/>
      <c r="CT152" s="30"/>
      <c r="CU152" s="30"/>
      <c r="CV152" s="31"/>
      <c r="CW152" s="33"/>
      <c r="CX152" s="21"/>
      <c r="CY152" s="22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2"/>
      <c r="DQ152" s="31"/>
      <c r="DR152" s="30"/>
      <c r="DS152" s="30"/>
      <c r="DT152" s="30"/>
      <c r="DU152" s="31"/>
      <c r="DV152" s="33"/>
      <c r="DW152" s="21"/>
      <c r="DX152" s="22"/>
      <c r="DY152" s="31"/>
      <c r="DZ152" s="31"/>
      <c r="EA152" s="31"/>
      <c r="EB152" s="31"/>
    </row>
    <row r="153" spans="1:132" s="26" customFormat="1" ht="18.75">
      <c r="A153" s="21"/>
      <c r="B153" s="22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1"/>
      <c r="U153" s="31"/>
      <c r="V153" s="31"/>
      <c r="W153" s="31"/>
      <c r="X153" s="30"/>
      <c r="Y153" s="30"/>
      <c r="Z153" s="30"/>
      <c r="AA153" s="21"/>
      <c r="AB153" s="22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2"/>
      <c r="AT153" s="31"/>
      <c r="AU153" s="30"/>
      <c r="AV153" s="30"/>
      <c r="AW153" s="30"/>
      <c r="AX153" s="31"/>
      <c r="AY153" s="33"/>
      <c r="AZ153" s="21"/>
      <c r="BA153" s="22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2"/>
      <c r="BS153" s="31"/>
      <c r="BT153" s="30"/>
      <c r="BU153" s="30"/>
      <c r="BV153" s="30"/>
      <c r="BW153" s="31"/>
      <c r="BX153" s="33"/>
      <c r="BY153" s="21"/>
      <c r="BZ153" s="22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2"/>
      <c r="CR153" s="31"/>
      <c r="CS153" s="30"/>
      <c r="CT153" s="30"/>
      <c r="CU153" s="30"/>
      <c r="CV153" s="31"/>
      <c r="CW153" s="33"/>
      <c r="CX153" s="21"/>
      <c r="CY153" s="22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2"/>
      <c r="DQ153" s="31"/>
      <c r="DR153" s="30"/>
      <c r="DS153" s="30"/>
      <c r="DT153" s="30"/>
      <c r="DU153" s="31"/>
      <c r="DV153" s="33"/>
      <c r="DW153" s="21"/>
      <c r="DX153" s="22"/>
      <c r="DY153" s="31"/>
      <c r="DZ153" s="31"/>
      <c r="EA153" s="31"/>
      <c r="EB153" s="31"/>
    </row>
    <row r="154" spans="1:132" s="26" customFormat="1" ht="18.75">
      <c r="A154" s="21"/>
      <c r="B154" s="22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1"/>
      <c r="U154" s="31"/>
      <c r="V154" s="31"/>
      <c r="W154" s="31"/>
      <c r="X154" s="30"/>
      <c r="Y154" s="30"/>
      <c r="Z154" s="30"/>
      <c r="AA154" s="21"/>
      <c r="AB154" s="22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2"/>
      <c r="AT154" s="31"/>
      <c r="AU154" s="30"/>
      <c r="AV154" s="30"/>
      <c r="AW154" s="30"/>
      <c r="AX154" s="31"/>
      <c r="AY154" s="33"/>
      <c r="AZ154" s="21"/>
      <c r="BA154" s="22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2"/>
      <c r="BS154" s="31"/>
      <c r="BT154" s="30"/>
      <c r="BU154" s="30"/>
      <c r="BV154" s="30"/>
      <c r="BW154" s="31"/>
      <c r="BX154" s="33"/>
      <c r="BY154" s="21"/>
      <c r="BZ154" s="22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2"/>
      <c r="CR154" s="31"/>
      <c r="CS154" s="30"/>
      <c r="CT154" s="30"/>
      <c r="CU154" s="30"/>
      <c r="CV154" s="31"/>
      <c r="CW154" s="33"/>
      <c r="CX154" s="21"/>
      <c r="CY154" s="22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2"/>
      <c r="DQ154" s="31"/>
      <c r="DR154" s="30"/>
      <c r="DS154" s="30"/>
      <c r="DT154" s="30"/>
      <c r="DU154" s="31"/>
      <c r="DV154" s="33"/>
      <c r="DW154" s="21"/>
      <c r="DX154" s="22"/>
      <c r="DY154" s="31"/>
      <c r="DZ154" s="31"/>
      <c r="EA154" s="31"/>
      <c r="EB154" s="31"/>
    </row>
    <row r="155" spans="1:132" s="26" customFormat="1" ht="18.75">
      <c r="A155" s="21"/>
      <c r="B155" s="22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1"/>
      <c r="U155" s="31"/>
      <c r="V155" s="31"/>
      <c r="W155" s="31"/>
      <c r="X155" s="30"/>
      <c r="Y155" s="30"/>
      <c r="Z155" s="30"/>
      <c r="AA155" s="21"/>
      <c r="AB155" s="22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2"/>
      <c r="AT155" s="31"/>
      <c r="AU155" s="30"/>
      <c r="AV155" s="30"/>
      <c r="AW155" s="30"/>
      <c r="AX155" s="31"/>
      <c r="AY155" s="33"/>
      <c r="AZ155" s="21"/>
      <c r="BA155" s="22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2"/>
      <c r="BS155" s="31"/>
      <c r="BT155" s="30"/>
      <c r="BU155" s="30"/>
      <c r="BV155" s="30"/>
      <c r="BW155" s="31"/>
      <c r="BX155" s="33"/>
      <c r="BY155" s="21"/>
      <c r="BZ155" s="22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2"/>
      <c r="CR155" s="31"/>
      <c r="CS155" s="30"/>
      <c r="CT155" s="30"/>
      <c r="CU155" s="30"/>
      <c r="CV155" s="31"/>
      <c r="CW155" s="33"/>
      <c r="CX155" s="21"/>
      <c r="CY155" s="22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2"/>
      <c r="DQ155" s="31"/>
      <c r="DR155" s="30"/>
      <c r="DS155" s="30"/>
      <c r="DT155" s="30"/>
      <c r="DU155" s="31"/>
      <c r="DV155" s="33"/>
      <c r="DW155" s="21"/>
      <c r="DX155" s="22"/>
      <c r="DY155" s="31"/>
      <c r="DZ155" s="31"/>
      <c r="EA155" s="31"/>
      <c r="EB155" s="31"/>
    </row>
    <row r="156" spans="1:132" s="26" customFormat="1" ht="18.75">
      <c r="A156" s="102"/>
      <c r="B156" s="102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102"/>
      <c r="AB156" s="102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40"/>
      <c r="AZ156" s="102"/>
      <c r="BA156" s="102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40"/>
      <c r="BY156" s="102"/>
      <c r="BZ156" s="102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40"/>
      <c r="CX156" s="102"/>
      <c r="CY156" s="102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40"/>
      <c r="DW156" s="102"/>
      <c r="DX156" s="102"/>
      <c r="DY156" s="39"/>
      <c r="DZ156" s="39"/>
      <c r="EA156" s="39"/>
      <c r="EB156" s="39"/>
    </row>
    <row r="157" spans="1:132" s="26" customFormat="1" ht="18.7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  <c r="CW157" s="103"/>
      <c r="CX157" s="103"/>
      <c r="CY157" s="103"/>
      <c r="CZ157" s="103"/>
      <c r="DA157" s="103"/>
      <c r="DB157" s="103"/>
      <c r="DC157" s="103"/>
      <c r="DD157" s="103"/>
      <c r="DE157" s="103"/>
      <c r="DF157" s="103"/>
      <c r="DG157" s="103"/>
      <c r="DH157" s="103"/>
      <c r="DI157" s="103"/>
      <c r="DJ157" s="103"/>
      <c r="DK157" s="103"/>
      <c r="DL157" s="103"/>
      <c r="DM157" s="103"/>
      <c r="DN157" s="103"/>
      <c r="DO157" s="103"/>
      <c r="DP157" s="103"/>
      <c r="DQ157" s="103"/>
      <c r="DR157" s="103"/>
      <c r="DS157" s="103"/>
      <c r="DT157" s="103"/>
      <c r="DU157" s="103"/>
      <c r="DV157" s="103"/>
      <c r="DW157" s="103"/>
      <c r="DX157" s="103"/>
      <c r="DY157" s="103"/>
      <c r="DZ157" s="103"/>
      <c r="EA157" s="103"/>
      <c r="EB157" s="103"/>
    </row>
    <row r="158" spans="1:132" s="26" customFormat="1" ht="18.7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  <c r="CW158" s="101"/>
      <c r="CX158" s="101"/>
      <c r="CY158" s="101"/>
      <c r="CZ158" s="101"/>
      <c r="DA158" s="101"/>
      <c r="DB158" s="101"/>
      <c r="DC158" s="101"/>
      <c r="DD158" s="101"/>
      <c r="DE158" s="101"/>
      <c r="DF158" s="101"/>
      <c r="DG158" s="101"/>
      <c r="DH158" s="101"/>
      <c r="DI158" s="101"/>
      <c r="DJ158" s="101"/>
      <c r="DK158" s="101"/>
      <c r="DL158" s="101"/>
      <c r="DM158" s="101"/>
      <c r="DN158" s="101"/>
      <c r="DO158" s="101"/>
      <c r="DP158" s="101"/>
      <c r="DQ158" s="101"/>
      <c r="DR158" s="101"/>
      <c r="DS158" s="101"/>
      <c r="DT158" s="101"/>
      <c r="DU158" s="101"/>
      <c r="DV158" s="101"/>
      <c r="DW158" s="101"/>
      <c r="DX158" s="101"/>
      <c r="DY158" s="101"/>
      <c r="DZ158" s="101"/>
      <c r="EA158" s="101"/>
      <c r="EB158" s="101"/>
    </row>
    <row r="159" spans="1:132" s="26" customFormat="1" ht="18.7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  <c r="CW159" s="101"/>
      <c r="CX159" s="101"/>
      <c r="CY159" s="101"/>
      <c r="CZ159" s="101"/>
      <c r="DA159" s="101"/>
      <c r="DB159" s="101"/>
      <c r="DC159" s="101"/>
      <c r="DD159" s="101"/>
      <c r="DE159" s="101"/>
      <c r="DF159" s="101"/>
      <c r="DG159" s="101"/>
      <c r="DH159" s="101"/>
      <c r="DI159" s="101"/>
      <c r="DJ159" s="101"/>
      <c r="DK159" s="101"/>
      <c r="DL159" s="101"/>
      <c r="DM159" s="101"/>
      <c r="DN159" s="101"/>
      <c r="DO159" s="101"/>
      <c r="DP159" s="101"/>
      <c r="DQ159" s="101"/>
      <c r="DR159" s="101"/>
      <c r="DS159" s="101"/>
      <c r="DT159" s="101"/>
      <c r="DU159" s="101"/>
      <c r="DV159" s="101"/>
      <c r="DW159" s="101"/>
      <c r="DX159" s="101"/>
      <c r="DY159" s="101"/>
      <c r="DZ159" s="101"/>
      <c r="EA159" s="101"/>
      <c r="EB159" s="101"/>
    </row>
    <row r="160" spans="1:132" s="26" customFormat="1" ht="18.75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</row>
    <row r="161" spans="1:132" s="26" customFormat="1" ht="18.75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</row>
    <row r="162" spans="1:132" s="26" customFormat="1" ht="18.75">
      <c r="A162" s="104"/>
      <c r="B162" s="104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4"/>
      <c r="AB162" s="104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5"/>
      <c r="AZ162" s="104"/>
      <c r="BA162" s="104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5"/>
      <c r="BY162" s="104"/>
      <c r="BZ162" s="104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  <c r="CW162" s="105"/>
      <c r="CX162" s="104"/>
      <c r="CY162" s="104"/>
      <c r="CZ162" s="101"/>
      <c r="DA162" s="101"/>
      <c r="DB162" s="101"/>
      <c r="DC162" s="101"/>
      <c r="DD162" s="101"/>
      <c r="DE162" s="101"/>
      <c r="DF162" s="101"/>
      <c r="DG162" s="101"/>
      <c r="DH162" s="101"/>
      <c r="DI162" s="101"/>
      <c r="DJ162" s="101"/>
      <c r="DK162" s="101"/>
      <c r="DL162" s="101"/>
      <c r="DM162" s="101"/>
      <c r="DN162" s="101"/>
      <c r="DO162" s="101"/>
      <c r="DP162" s="101"/>
      <c r="DQ162" s="101"/>
      <c r="DR162" s="101"/>
      <c r="DS162" s="101"/>
      <c r="DT162" s="101"/>
      <c r="DU162" s="101"/>
      <c r="DV162" s="105"/>
      <c r="DW162" s="104"/>
      <c r="DX162" s="104"/>
      <c r="DY162" s="101"/>
      <c r="DZ162" s="101"/>
      <c r="EA162" s="101"/>
      <c r="EB162" s="101"/>
    </row>
    <row r="163" spans="1:132" s="26" customFormat="1" ht="18.75">
      <c r="A163" s="104"/>
      <c r="B163" s="104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8"/>
      <c r="N163" s="28"/>
      <c r="O163" s="27"/>
      <c r="P163" s="28"/>
      <c r="Q163" s="28"/>
      <c r="R163" s="27"/>
      <c r="S163" s="28"/>
      <c r="T163" s="28"/>
      <c r="U163" s="28"/>
      <c r="V163" s="28"/>
      <c r="W163" s="28"/>
      <c r="X163" s="27"/>
      <c r="Y163" s="27"/>
      <c r="Z163" s="27"/>
      <c r="AA163" s="104"/>
      <c r="AB163" s="104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8"/>
      <c r="AN163" s="28"/>
      <c r="AO163" s="27"/>
      <c r="AP163" s="28"/>
      <c r="AQ163" s="28"/>
      <c r="AR163" s="27"/>
      <c r="AS163" s="28"/>
      <c r="AT163" s="28"/>
      <c r="AU163" s="27"/>
      <c r="AV163" s="27"/>
      <c r="AW163" s="27"/>
      <c r="AX163" s="28"/>
      <c r="AY163" s="106"/>
      <c r="AZ163" s="104"/>
      <c r="BA163" s="104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8"/>
      <c r="BM163" s="28"/>
      <c r="BN163" s="27"/>
      <c r="BO163" s="28"/>
      <c r="BP163" s="28"/>
      <c r="BQ163" s="27"/>
      <c r="BR163" s="28"/>
      <c r="BS163" s="28"/>
      <c r="BT163" s="27"/>
      <c r="BU163" s="27"/>
      <c r="BV163" s="27"/>
      <c r="BW163" s="28"/>
      <c r="BX163" s="106"/>
      <c r="BY163" s="104"/>
      <c r="BZ163" s="104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8"/>
      <c r="CL163" s="28"/>
      <c r="CM163" s="27"/>
      <c r="CN163" s="28"/>
      <c r="CO163" s="28"/>
      <c r="CP163" s="27"/>
      <c r="CQ163" s="28"/>
      <c r="CR163" s="28"/>
      <c r="CS163" s="27"/>
      <c r="CT163" s="27"/>
      <c r="CU163" s="27"/>
      <c r="CV163" s="28"/>
      <c r="CW163" s="106"/>
      <c r="CX163" s="104"/>
      <c r="CY163" s="104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8"/>
      <c r="DK163" s="28"/>
      <c r="DL163" s="27"/>
      <c r="DM163" s="28"/>
      <c r="DN163" s="28"/>
      <c r="DO163" s="27"/>
      <c r="DP163" s="28"/>
      <c r="DQ163" s="28"/>
      <c r="DR163" s="27"/>
      <c r="DS163" s="27"/>
      <c r="DT163" s="27"/>
      <c r="DU163" s="28"/>
      <c r="DV163" s="106"/>
      <c r="DW163" s="104"/>
      <c r="DX163" s="104"/>
      <c r="DY163" s="27"/>
      <c r="DZ163" s="27"/>
      <c r="EA163" s="27"/>
      <c r="EB163" s="27"/>
    </row>
    <row r="164" spans="1:132" s="26" customFormat="1" ht="18.75">
      <c r="A164" s="29"/>
      <c r="B164" s="18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1"/>
      <c r="S164" s="32"/>
      <c r="T164" s="31"/>
      <c r="U164" s="31"/>
      <c r="V164" s="31"/>
      <c r="W164" s="31"/>
      <c r="X164" s="30"/>
      <c r="Y164" s="30"/>
      <c r="Z164" s="30"/>
      <c r="AA164" s="29"/>
      <c r="AB164" s="18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1"/>
      <c r="AS164" s="32"/>
      <c r="AT164" s="31"/>
      <c r="AU164" s="30"/>
      <c r="AV164" s="30"/>
      <c r="AW164" s="30"/>
      <c r="AX164" s="30"/>
      <c r="AY164" s="33"/>
      <c r="AZ164" s="29"/>
      <c r="BA164" s="18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1"/>
      <c r="BR164" s="32"/>
      <c r="BS164" s="31"/>
      <c r="BT164" s="30"/>
      <c r="BU164" s="30"/>
      <c r="BV164" s="30"/>
      <c r="BW164" s="30"/>
      <c r="BX164" s="33"/>
      <c r="BY164" s="29"/>
      <c r="BZ164" s="18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1"/>
      <c r="CQ164" s="32"/>
      <c r="CR164" s="31"/>
      <c r="CS164" s="30"/>
      <c r="CT164" s="30"/>
      <c r="CU164" s="30"/>
      <c r="CV164" s="30"/>
      <c r="CW164" s="33"/>
      <c r="CX164" s="29"/>
      <c r="CY164" s="18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1"/>
      <c r="DP164" s="32"/>
      <c r="DQ164" s="31"/>
      <c r="DR164" s="30"/>
      <c r="DS164" s="30"/>
      <c r="DT164" s="30"/>
      <c r="DU164" s="30"/>
      <c r="DV164" s="33"/>
      <c r="DW164" s="29"/>
      <c r="DX164" s="18"/>
      <c r="DY164" s="30"/>
      <c r="DZ164" s="30"/>
      <c r="EA164" s="30"/>
      <c r="EB164" s="30"/>
    </row>
    <row r="165" spans="1:132" s="26" customFormat="1" ht="18.75">
      <c r="A165" s="29"/>
      <c r="B165" s="34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1"/>
      <c r="S165" s="32"/>
      <c r="T165" s="31"/>
      <c r="U165" s="31"/>
      <c r="V165" s="31"/>
      <c r="W165" s="31"/>
      <c r="X165" s="30"/>
      <c r="Y165" s="30"/>
      <c r="Z165" s="30"/>
      <c r="AA165" s="29"/>
      <c r="AB165" s="34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1"/>
      <c r="AS165" s="32"/>
      <c r="AT165" s="31"/>
      <c r="AU165" s="30"/>
      <c r="AV165" s="30"/>
      <c r="AW165" s="30"/>
      <c r="AX165" s="30"/>
      <c r="AY165" s="33"/>
      <c r="AZ165" s="29"/>
      <c r="BA165" s="34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1"/>
      <c r="BR165" s="32"/>
      <c r="BS165" s="31"/>
      <c r="BT165" s="30"/>
      <c r="BU165" s="30"/>
      <c r="BV165" s="30"/>
      <c r="BW165" s="30"/>
      <c r="BX165" s="33"/>
      <c r="BY165" s="29"/>
      <c r="BZ165" s="34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1"/>
      <c r="CQ165" s="32"/>
      <c r="CR165" s="31"/>
      <c r="CS165" s="30"/>
      <c r="CT165" s="30"/>
      <c r="CU165" s="30"/>
      <c r="CV165" s="30"/>
      <c r="CW165" s="33"/>
      <c r="CX165" s="29"/>
      <c r="CY165" s="34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1"/>
      <c r="DP165" s="32"/>
      <c r="DQ165" s="31"/>
      <c r="DR165" s="30"/>
      <c r="DS165" s="30"/>
      <c r="DT165" s="30"/>
      <c r="DU165" s="30"/>
      <c r="DV165" s="33"/>
      <c r="DW165" s="29"/>
      <c r="DX165" s="34"/>
      <c r="DY165" s="30"/>
      <c r="DZ165" s="30"/>
      <c r="EA165" s="30"/>
      <c r="EB165" s="30"/>
    </row>
    <row r="166" spans="1:132" s="26" customFormat="1" ht="18.75">
      <c r="A166" s="29"/>
      <c r="B166" s="34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1"/>
      <c r="S166" s="32"/>
      <c r="T166" s="31"/>
      <c r="U166" s="31"/>
      <c r="V166" s="31"/>
      <c r="W166" s="31"/>
      <c r="X166" s="30"/>
      <c r="Y166" s="30"/>
      <c r="Z166" s="30"/>
      <c r="AA166" s="29"/>
      <c r="AB166" s="34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1"/>
      <c r="AS166" s="32"/>
      <c r="AT166" s="31"/>
      <c r="AU166" s="30"/>
      <c r="AV166" s="30"/>
      <c r="AW166" s="30"/>
      <c r="AX166" s="30"/>
      <c r="AY166" s="33"/>
      <c r="AZ166" s="29"/>
      <c r="BA166" s="34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1"/>
      <c r="BR166" s="32"/>
      <c r="BS166" s="31"/>
      <c r="BT166" s="30"/>
      <c r="BU166" s="30"/>
      <c r="BV166" s="30"/>
      <c r="BW166" s="30"/>
      <c r="BX166" s="33"/>
      <c r="BY166" s="29"/>
      <c r="BZ166" s="34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1"/>
      <c r="CQ166" s="32"/>
      <c r="CR166" s="31"/>
      <c r="CS166" s="30"/>
      <c r="CT166" s="30"/>
      <c r="CU166" s="30"/>
      <c r="CV166" s="30"/>
      <c r="CW166" s="33"/>
      <c r="CX166" s="29"/>
      <c r="CY166" s="34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1"/>
      <c r="DP166" s="32"/>
      <c r="DQ166" s="31"/>
      <c r="DR166" s="30"/>
      <c r="DS166" s="30"/>
      <c r="DT166" s="30"/>
      <c r="DU166" s="30"/>
      <c r="DV166" s="33"/>
      <c r="DW166" s="29"/>
      <c r="DX166" s="34"/>
      <c r="DY166" s="30"/>
      <c r="DZ166" s="30"/>
      <c r="EA166" s="30"/>
      <c r="EB166" s="30"/>
    </row>
    <row r="167" spans="1:132" s="26" customFormat="1" ht="18.75">
      <c r="A167" s="21"/>
      <c r="B167" s="22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1"/>
      <c r="U167" s="31"/>
      <c r="V167" s="31"/>
      <c r="W167" s="31"/>
      <c r="X167" s="30"/>
      <c r="Y167" s="30"/>
      <c r="Z167" s="30"/>
      <c r="AA167" s="21"/>
      <c r="AB167" s="22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2"/>
      <c r="AT167" s="31"/>
      <c r="AU167" s="30"/>
      <c r="AV167" s="30"/>
      <c r="AW167" s="30"/>
      <c r="AX167" s="30"/>
      <c r="AY167" s="33"/>
      <c r="AZ167" s="21"/>
      <c r="BA167" s="22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2"/>
      <c r="BS167" s="31"/>
      <c r="BT167" s="30"/>
      <c r="BU167" s="30"/>
      <c r="BV167" s="30"/>
      <c r="BW167" s="30"/>
      <c r="BX167" s="33"/>
      <c r="BY167" s="21"/>
      <c r="BZ167" s="22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2"/>
      <c r="CR167" s="31"/>
      <c r="CS167" s="30"/>
      <c r="CT167" s="30"/>
      <c r="CU167" s="30"/>
      <c r="CV167" s="30"/>
      <c r="CW167" s="33"/>
      <c r="CX167" s="21"/>
      <c r="CY167" s="22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2"/>
      <c r="DQ167" s="31"/>
      <c r="DR167" s="30"/>
      <c r="DS167" s="30"/>
      <c r="DT167" s="30"/>
      <c r="DU167" s="30"/>
      <c r="DV167" s="33"/>
      <c r="DW167" s="21"/>
      <c r="DX167" s="22"/>
      <c r="DY167" s="31"/>
      <c r="DZ167" s="31"/>
      <c r="EA167" s="31"/>
      <c r="EB167" s="31"/>
    </row>
    <row r="168" spans="1:132" s="26" customFormat="1" ht="18.75">
      <c r="A168" s="21"/>
      <c r="B168" s="23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2"/>
      <c r="S168" s="32"/>
      <c r="T168" s="31"/>
      <c r="U168" s="31"/>
      <c r="V168" s="31"/>
      <c r="W168" s="31"/>
      <c r="X168" s="30"/>
      <c r="Y168" s="30"/>
      <c r="Z168" s="30"/>
      <c r="AA168" s="21"/>
      <c r="AB168" s="23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2"/>
      <c r="AS168" s="32"/>
      <c r="AT168" s="31"/>
      <c r="AU168" s="30"/>
      <c r="AV168" s="30"/>
      <c r="AW168" s="30"/>
      <c r="AX168" s="30"/>
      <c r="AY168" s="33"/>
      <c r="AZ168" s="21"/>
      <c r="BA168" s="23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2"/>
      <c r="BR168" s="32"/>
      <c r="BS168" s="31"/>
      <c r="BT168" s="30"/>
      <c r="BU168" s="30"/>
      <c r="BV168" s="30"/>
      <c r="BW168" s="30"/>
      <c r="BX168" s="33"/>
      <c r="BY168" s="21"/>
      <c r="BZ168" s="23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2"/>
      <c r="CQ168" s="32"/>
      <c r="CR168" s="31"/>
      <c r="CS168" s="30"/>
      <c r="CT168" s="30"/>
      <c r="CU168" s="30"/>
      <c r="CV168" s="30"/>
      <c r="CW168" s="33"/>
      <c r="CX168" s="21"/>
      <c r="CY168" s="23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2"/>
      <c r="DP168" s="32"/>
      <c r="DQ168" s="31"/>
      <c r="DR168" s="30"/>
      <c r="DS168" s="30"/>
      <c r="DT168" s="30"/>
      <c r="DU168" s="30"/>
      <c r="DV168" s="33"/>
      <c r="DW168" s="21"/>
      <c r="DX168" s="23"/>
      <c r="DY168" s="31"/>
      <c r="DZ168" s="31"/>
      <c r="EA168" s="31"/>
      <c r="EB168" s="31"/>
    </row>
    <row r="169" spans="1:132" s="26" customFormat="1" ht="18.7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0"/>
      <c r="Y169" s="30"/>
      <c r="Z169" s="30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0"/>
      <c r="AV169" s="30"/>
      <c r="AW169" s="30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0"/>
      <c r="BU169" s="30"/>
      <c r="BV169" s="30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0"/>
      <c r="CT169" s="30"/>
      <c r="CU169" s="30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0"/>
      <c r="DS169" s="30"/>
      <c r="DT169" s="30"/>
      <c r="DU169" s="35"/>
      <c r="DV169" s="35"/>
      <c r="DW169" s="35"/>
      <c r="DX169" s="35"/>
      <c r="DY169" s="35"/>
      <c r="DZ169" s="35"/>
      <c r="EA169" s="35"/>
      <c r="EB169" s="35"/>
    </row>
    <row r="170" spans="1:132" s="26" customFormat="1" ht="18.75">
      <c r="A170" s="24"/>
      <c r="B170" s="25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7"/>
      <c r="Y170" s="37"/>
      <c r="Z170" s="37"/>
      <c r="AA170" s="24"/>
      <c r="AB170" s="25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7"/>
      <c r="AV170" s="37"/>
      <c r="AW170" s="37"/>
      <c r="AX170" s="37"/>
      <c r="AY170" s="38"/>
      <c r="AZ170" s="24"/>
      <c r="BA170" s="25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7"/>
      <c r="BU170" s="37"/>
      <c r="BV170" s="37"/>
      <c r="BW170" s="37"/>
      <c r="BX170" s="38"/>
      <c r="BY170" s="24"/>
      <c r="BZ170" s="25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7"/>
      <c r="CT170" s="37"/>
      <c r="CU170" s="37"/>
      <c r="CV170" s="37"/>
      <c r="CW170" s="38"/>
      <c r="CX170" s="24"/>
      <c r="CY170" s="25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7"/>
      <c r="DS170" s="37"/>
      <c r="DT170" s="37"/>
      <c r="DU170" s="37"/>
      <c r="DV170" s="38"/>
      <c r="DW170" s="24"/>
      <c r="DX170" s="25"/>
      <c r="DY170" s="36"/>
      <c r="DZ170" s="36"/>
      <c r="EA170" s="36"/>
      <c r="EB170" s="36"/>
    </row>
    <row r="171" spans="1:132" s="26" customFormat="1" ht="18.75">
      <c r="A171" s="21"/>
      <c r="B171" s="22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1"/>
      <c r="U171" s="31"/>
      <c r="V171" s="31"/>
      <c r="W171" s="31"/>
      <c r="X171" s="30"/>
      <c r="Y171" s="30"/>
      <c r="Z171" s="30"/>
      <c r="AA171" s="21"/>
      <c r="AB171" s="22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2"/>
      <c r="AT171" s="31"/>
      <c r="AU171" s="30"/>
      <c r="AV171" s="30"/>
      <c r="AW171" s="30"/>
      <c r="AX171" s="31"/>
      <c r="AY171" s="33"/>
      <c r="AZ171" s="21"/>
      <c r="BA171" s="22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2"/>
      <c r="BS171" s="31"/>
      <c r="BT171" s="30"/>
      <c r="BU171" s="30"/>
      <c r="BV171" s="30"/>
      <c r="BW171" s="31"/>
      <c r="BX171" s="33"/>
      <c r="BY171" s="21"/>
      <c r="BZ171" s="22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2"/>
      <c r="CR171" s="31"/>
      <c r="CS171" s="30"/>
      <c r="CT171" s="30"/>
      <c r="CU171" s="30"/>
      <c r="CV171" s="31"/>
      <c r="CW171" s="33"/>
      <c r="CX171" s="21"/>
      <c r="CY171" s="22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2"/>
      <c r="DQ171" s="31"/>
      <c r="DR171" s="30"/>
      <c r="DS171" s="30"/>
      <c r="DT171" s="30"/>
      <c r="DU171" s="31"/>
      <c r="DV171" s="33"/>
      <c r="DW171" s="21"/>
      <c r="DX171" s="22"/>
      <c r="DY171" s="31"/>
      <c r="DZ171" s="31"/>
      <c r="EA171" s="31"/>
      <c r="EB171" s="31"/>
    </row>
    <row r="172" spans="1:132" s="26" customFormat="1" ht="18.75">
      <c r="A172" s="21"/>
      <c r="B172" s="22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1"/>
      <c r="U172" s="31"/>
      <c r="V172" s="31"/>
      <c r="W172" s="31"/>
      <c r="X172" s="30"/>
      <c r="Y172" s="30"/>
      <c r="Z172" s="30"/>
      <c r="AA172" s="21"/>
      <c r="AB172" s="22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2"/>
      <c r="AT172" s="31"/>
      <c r="AU172" s="30"/>
      <c r="AV172" s="30"/>
      <c r="AW172" s="30"/>
      <c r="AX172" s="31"/>
      <c r="AY172" s="33"/>
      <c r="AZ172" s="21"/>
      <c r="BA172" s="22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2"/>
      <c r="BS172" s="31"/>
      <c r="BT172" s="30"/>
      <c r="BU172" s="30"/>
      <c r="BV172" s="30"/>
      <c r="BW172" s="31"/>
      <c r="BX172" s="33"/>
      <c r="BY172" s="21"/>
      <c r="BZ172" s="22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2"/>
      <c r="CR172" s="31"/>
      <c r="CS172" s="30"/>
      <c r="CT172" s="30"/>
      <c r="CU172" s="30"/>
      <c r="CV172" s="31"/>
      <c r="CW172" s="33"/>
      <c r="CX172" s="21"/>
      <c r="CY172" s="22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2"/>
      <c r="DQ172" s="31"/>
      <c r="DR172" s="30"/>
      <c r="DS172" s="30"/>
      <c r="DT172" s="30"/>
      <c r="DU172" s="31"/>
      <c r="DV172" s="33"/>
      <c r="DW172" s="21"/>
      <c r="DX172" s="22"/>
      <c r="DY172" s="31"/>
      <c r="DZ172" s="31"/>
      <c r="EA172" s="31"/>
      <c r="EB172" s="31"/>
    </row>
    <row r="173" spans="1:132" s="26" customFormat="1" ht="18.75">
      <c r="A173" s="21"/>
      <c r="B173" s="22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1"/>
      <c r="U173" s="31"/>
      <c r="V173" s="31"/>
      <c r="W173" s="31"/>
      <c r="X173" s="30"/>
      <c r="Y173" s="30"/>
      <c r="Z173" s="30"/>
      <c r="AA173" s="21"/>
      <c r="AB173" s="22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2"/>
      <c r="AT173" s="31"/>
      <c r="AU173" s="30"/>
      <c r="AV173" s="30"/>
      <c r="AW173" s="30"/>
      <c r="AX173" s="31"/>
      <c r="AY173" s="33"/>
      <c r="AZ173" s="21"/>
      <c r="BA173" s="22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2"/>
      <c r="BS173" s="31"/>
      <c r="BT173" s="30"/>
      <c r="BU173" s="30"/>
      <c r="BV173" s="30"/>
      <c r="BW173" s="31"/>
      <c r="BX173" s="33"/>
      <c r="BY173" s="21"/>
      <c r="BZ173" s="22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2"/>
      <c r="CR173" s="31"/>
      <c r="CS173" s="30"/>
      <c r="CT173" s="30"/>
      <c r="CU173" s="30"/>
      <c r="CV173" s="31"/>
      <c r="CW173" s="33"/>
      <c r="CX173" s="21"/>
      <c r="CY173" s="22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2"/>
      <c r="DQ173" s="31"/>
      <c r="DR173" s="30"/>
      <c r="DS173" s="30"/>
      <c r="DT173" s="30"/>
      <c r="DU173" s="31"/>
      <c r="DV173" s="33"/>
      <c r="DW173" s="21"/>
      <c r="DX173" s="22"/>
      <c r="DY173" s="31"/>
      <c r="DZ173" s="31"/>
      <c r="EA173" s="31"/>
      <c r="EB173" s="31"/>
    </row>
    <row r="174" spans="1:132" s="26" customFormat="1" ht="18.75">
      <c r="A174" s="21"/>
      <c r="B174" s="22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1"/>
      <c r="U174" s="31"/>
      <c r="V174" s="31"/>
      <c r="W174" s="31"/>
      <c r="X174" s="30"/>
      <c r="Y174" s="30"/>
      <c r="Z174" s="30"/>
      <c r="AA174" s="21"/>
      <c r="AB174" s="22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2"/>
      <c r="AT174" s="31"/>
      <c r="AU174" s="30"/>
      <c r="AV174" s="30"/>
      <c r="AW174" s="30"/>
      <c r="AX174" s="31"/>
      <c r="AY174" s="33"/>
      <c r="AZ174" s="21"/>
      <c r="BA174" s="22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2"/>
      <c r="BS174" s="31"/>
      <c r="BT174" s="30"/>
      <c r="BU174" s="30"/>
      <c r="BV174" s="30"/>
      <c r="BW174" s="31"/>
      <c r="BX174" s="33"/>
      <c r="BY174" s="21"/>
      <c r="BZ174" s="22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2"/>
      <c r="CR174" s="31"/>
      <c r="CS174" s="30"/>
      <c r="CT174" s="30"/>
      <c r="CU174" s="30"/>
      <c r="CV174" s="31"/>
      <c r="CW174" s="33"/>
      <c r="CX174" s="21"/>
      <c r="CY174" s="22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2"/>
      <c r="DQ174" s="31"/>
      <c r="DR174" s="30"/>
      <c r="DS174" s="30"/>
      <c r="DT174" s="30"/>
      <c r="DU174" s="31"/>
      <c r="DV174" s="33"/>
      <c r="DW174" s="21"/>
      <c r="DX174" s="22"/>
      <c r="DY174" s="31"/>
      <c r="DZ174" s="31"/>
      <c r="EA174" s="31"/>
      <c r="EB174" s="31"/>
    </row>
    <row r="175" spans="1:132" s="26" customFormat="1" ht="18.75">
      <c r="A175" s="21"/>
      <c r="B175" s="22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1"/>
      <c r="U175" s="31"/>
      <c r="V175" s="31"/>
      <c r="W175" s="31"/>
      <c r="X175" s="30"/>
      <c r="Y175" s="30"/>
      <c r="Z175" s="30"/>
      <c r="AA175" s="21"/>
      <c r="AB175" s="22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2"/>
      <c r="AT175" s="31"/>
      <c r="AU175" s="30"/>
      <c r="AV175" s="30"/>
      <c r="AW175" s="30"/>
      <c r="AX175" s="31"/>
      <c r="AY175" s="33"/>
      <c r="AZ175" s="21"/>
      <c r="BA175" s="22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2"/>
      <c r="BS175" s="31"/>
      <c r="BT175" s="30"/>
      <c r="BU175" s="30"/>
      <c r="BV175" s="30"/>
      <c r="BW175" s="31"/>
      <c r="BX175" s="33"/>
      <c r="BY175" s="21"/>
      <c r="BZ175" s="22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2"/>
      <c r="CR175" s="31"/>
      <c r="CS175" s="30"/>
      <c r="CT175" s="30"/>
      <c r="CU175" s="30"/>
      <c r="CV175" s="31"/>
      <c r="CW175" s="33"/>
      <c r="CX175" s="21"/>
      <c r="CY175" s="22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2"/>
      <c r="DQ175" s="31"/>
      <c r="DR175" s="30"/>
      <c r="DS175" s="30"/>
      <c r="DT175" s="30"/>
      <c r="DU175" s="31"/>
      <c r="DV175" s="33"/>
      <c r="DW175" s="21"/>
      <c r="DX175" s="22"/>
      <c r="DY175" s="31"/>
      <c r="DZ175" s="31"/>
      <c r="EA175" s="31"/>
      <c r="EB175" s="31"/>
    </row>
    <row r="176" spans="1:132" s="26" customFormat="1" ht="18.75">
      <c r="A176" s="102"/>
      <c r="B176" s="102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102"/>
      <c r="AB176" s="102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40"/>
      <c r="AZ176" s="102"/>
      <c r="BA176" s="102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40"/>
      <c r="BY176" s="102"/>
      <c r="BZ176" s="102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40"/>
      <c r="CX176" s="102"/>
      <c r="CY176" s="102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40"/>
      <c r="DW176" s="102"/>
      <c r="DX176" s="102"/>
      <c r="DY176" s="39"/>
      <c r="DZ176" s="39"/>
      <c r="EA176" s="39"/>
      <c r="EB176" s="39"/>
    </row>
    <row r="177" spans="1:132" s="26" customFormat="1" ht="18.7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  <c r="CW177" s="103"/>
      <c r="CX177" s="103"/>
      <c r="CY177" s="103"/>
      <c r="CZ177" s="103"/>
      <c r="DA177" s="103"/>
      <c r="DB177" s="103"/>
      <c r="DC177" s="103"/>
      <c r="DD177" s="103"/>
      <c r="DE177" s="103"/>
      <c r="DF177" s="103"/>
      <c r="DG177" s="103"/>
      <c r="DH177" s="103"/>
      <c r="DI177" s="103"/>
      <c r="DJ177" s="103"/>
      <c r="DK177" s="103"/>
      <c r="DL177" s="103"/>
      <c r="DM177" s="103"/>
      <c r="DN177" s="103"/>
      <c r="DO177" s="103"/>
      <c r="DP177" s="103"/>
      <c r="DQ177" s="103"/>
      <c r="DR177" s="103"/>
      <c r="DS177" s="103"/>
      <c r="DT177" s="103"/>
      <c r="DU177" s="103"/>
      <c r="DV177" s="103"/>
      <c r="DW177" s="103"/>
      <c r="DX177" s="103"/>
      <c r="DY177" s="103"/>
      <c r="DZ177" s="103"/>
      <c r="EA177" s="103"/>
      <c r="EB177" s="103"/>
    </row>
    <row r="178" spans="1:132" s="26" customFormat="1" ht="18.7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01"/>
      <c r="DJ178" s="101"/>
      <c r="DK178" s="101"/>
      <c r="DL178" s="101"/>
      <c r="DM178" s="101"/>
      <c r="DN178" s="101"/>
      <c r="DO178" s="101"/>
      <c r="DP178" s="101"/>
      <c r="DQ178" s="101"/>
      <c r="DR178" s="101"/>
      <c r="DS178" s="101"/>
      <c r="DT178" s="101"/>
      <c r="DU178" s="101"/>
      <c r="DV178" s="101"/>
      <c r="DW178" s="101"/>
      <c r="DX178" s="101"/>
      <c r="DY178" s="101"/>
      <c r="DZ178" s="101"/>
      <c r="EA178" s="101"/>
      <c r="EB178" s="101"/>
    </row>
    <row r="179" spans="1:132" s="26" customFormat="1" ht="18.7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01"/>
      <c r="DJ179" s="101"/>
      <c r="DK179" s="101"/>
      <c r="DL179" s="101"/>
      <c r="DM179" s="101"/>
      <c r="DN179" s="101"/>
      <c r="DO179" s="101"/>
      <c r="DP179" s="101"/>
      <c r="DQ179" s="101"/>
      <c r="DR179" s="101"/>
      <c r="DS179" s="101"/>
      <c r="DT179" s="101"/>
      <c r="DU179" s="101"/>
      <c r="DV179" s="101"/>
      <c r="DW179" s="101"/>
      <c r="DX179" s="101"/>
      <c r="DY179" s="101"/>
      <c r="DZ179" s="101"/>
      <c r="EA179" s="101"/>
      <c r="EB179" s="101"/>
    </row>
    <row r="180" spans="1:132" s="26" customFormat="1" ht="18.75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  <c r="DP180" s="108"/>
      <c r="DQ180" s="108"/>
      <c r="DR180" s="108"/>
      <c r="DS180" s="108"/>
      <c r="DT180" s="108"/>
      <c r="DU180" s="108"/>
      <c r="DV180" s="108"/>
      <c r="DW180" s="108"/>
      <c r="DX180" s="108"/>
      <c r="DY180" s="108"/>
      <c r="DZ180" s="108"/>
      <c r="EA180" s="108"/>
      <c r="EB180" s="108"/>
    </row>
    <row r="181" spans="1:132" s="26" customFormat="1" ht="18.75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  <c r="CC181" s="107"/>
      <c r="CD181" s="107"/>
      <c r="CE181" s="107"/>
      <c r="CF181" s="107"/>
      <c r="CG181" s="107"/>
      <c r="CH181" s="107"/>
      <c r="CI181" s="107"/>
      <c r="CJ181" s="107"/>
      <c r="CK181" s="107"/>
      <c r="CL181" s="107"/>
      <c r="CM181" s="107"/>
      <c r="CN181" s="107"/>
      <c r="CO181" s="107"/>
      <c r="CP181" s="107"/>
      <c r="CQ181" s="107"/>
      <c r="CR181" s="107"/>
      <c r="CS181" s="107"/>
      <c r="CT181" s="107"/>
      <c r="CU181" s="107"/>
      <c r="CV181" s="107"/>
      <c r="CW181" s="107"/>
      <c r="CX181" s="107"/>
      <c r="CY181" s="10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07"/>
      <c r="DJ181" s="107"/>
      <c r="DK181" s="107"/>
      <c r="DL181" s="107"/>
      <c r="DM181" s="107"/>
      <c r="DN181" s="107"/>
      <c r="DO181" s="107"/>
      <c r="DP181" s="107"/>
      <c r="DQ181" s="107"/>
      <c r="DR181" s="107"/>
      <c r="DS181" s="107"/>
      <c r="DT181" s="107"/>
      <c r="DU181" s="107"/>
      <c r="DV181" s="107"/>
      <c r="DW181" s="107"/>
      <c r="DX181" s="107"/>
      <c r="DY181" s="107"/>
      <c r="DZ181" s="107"/>
      <c r="EA181" s="107"/>
      <c r="EB181" s="107"/>
    </row>
    <row r="182" spans="1:132" s="26" customFormat="1" ht="18.75">
      <c r="A182" s="104"/>
      <c r="B182" s="104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4"/>
      <c r="AB182" s="104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5"/>
      <c r="AZ182" s="104"/>
      <c r="BA182" s="104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5"/>
      <c r="BY182" s="104"/>
      <c r="BZ182" s="104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  <c r="CW182" s="105"/>
      <c r="CX182" s="104"/>
      <c r="CY182" s="104"/>
      <c r="CZ182" s="101"/>
      <c r="DA182" s="101"/>
      <c r="DB182" s="101"/>
      <c r="DC182" s="101"/>
      <c r="DD182" s="101"/>
      <c r="DE182" s="101"/>
      <c r="DF182" s="101"/>
      <c r="DG182" s="101"/>
      <c r="DH182" s="101"/>
      <c r="DI182" s="101"/>
      <c r="DJ182" s="101"/>
      <c r="DK182" s="101"/>
      <c r="DL182" s="101"/>
      <c r="DM182" s="101"/>
      <c r="DN182" s="101"/>
      <c r="DO182" s="101"/>
      <c r="DP182" s="101"/>
      <c r="DQ182" s="101"/>
      <c r="DR182" s="101"/>
      <c r="DS182" s="101"/>
      <c r="DT182" s="101"/>
      <c r="DU182" s="101"/>
      <c r="DV182" s="105"/>
      <c r="DW182" s="104"/>
      <c r="DX182" s="104"/>
      <c r="DY182" s="101"/>
      <c r="DZ182" s="101"/>
      <c r="EA182" s="101"/>
      <c r="EB182" s="101"/>
    </row>
    <row r="183" spans="1:132" s="26" customFormat="1" ht="18.75">
      <c r="A183" s="104"/>
      <c r="B183" s="104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8"/>
      <c r="N183" s="28"/>
      <c r="O183" s="27"/>
      <c r="P183" s="28"/>
      <c r="Q183" s="28"/>
      <c r="R183" s="27"/>
      <c r="S183" s="28"/>
      <c r="T183" s="28"/>
      <c r="U183" s="28"/>
      <c r="V183" s="28"/>
      <c r="W183" s="28"/>
      <c r="X183" s="27"/>
      <c r="Y183" s="27"/>
      <c r="Z183" s="27"/>
      <c r="AA183" s="104"/>
      <c r="AB183" s="104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8"/>
      <c r="AN183" s="28"/>
      <c r="AO183" s="27"/>
      <c r="AP183" s="28"/>
      <c r="AQ183" s="28"/>
      <c r="AR183" s="27"/>
      <c r="AS183" s="28"/>
      <c r="AT183" s="28"/>
      <c r="AU183" s="27"/>
      <c r="AV183" s="27"/>
      <c r="AW183" s="27"/>
      <c r="AX183" s="28"/>
      <c r="AY183" s="106"/>
      <c r="AZ183" s="104"/>
      <c r="BA183" s="104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8"/>
      <c r="BM183" s="28"/>
      <c r="BN183" s="27"/>
      <c r="BO183" s="28"/>
      <c r="BP183" s="28"/>
      <c r="BQ183" s="27"/>
      <c r="BR183" s="28"/>
      <c r="BS183" s="28"/>
      <c r="BT183" s="27"/>
      <c r="BU183" s="27"/>
      <c r="BV183" s="27"/>
      <c r="BW183" s="28"/>
      <c r="BX183" s="106"/>
      <c r="BY183" s="104"/>
      <c r="BZ183" s="104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8"/>
      <c r="CL183" s="28"/>
      <c r="CM183" s="27"/>
      <c r="CN183" s="28"/>
      <c r="CO183" s="28"/>
      <c r="CP183" s="27"/>
      <c r="CQ183" s="28"/>
      <c r="CR183" s="28"/>
      <c r="CS183" s="27"/>
      <c r="CT183" s="27"/>
      <c r="CU183" s="27"/>
      <c r="CV183" s="28"/>
      <c r="CW183" s="106"/>
      <c r="CX183" s="104"/>
      <c r="CY183" s="104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8"/>
      <c r="DK183" s="28"/>
      <c r="DL183" s="27"/>
      <c r="DM183" s="28"/>
      <c r="DN183" s="28"/>
      <c r="DO183" s="27"/>
      <c r="DP183" s="28"/>
      <c r="DQ183" s="28"/>
      <c r="DR183" s="27"/>
      <c r="DS183" s="27"/>
      <c r="DT183" s="27"/>
      <c r="DU183" s="28"/>
      <c r="DV183" s="106"/>
      <c r="DW183" s="104"/>
      <c r="DX183" s="104"/>
      <c r="DY183" s="27"/>
      <c r="DZ183" s="27"/>
      <c r="EA183" s="27"/>
      <c r="EB183" s="27"/>
    </row>
    <row r="184" spans="1:132" s="26" customFormat="1" ht="18.75">
      <c r="A184" s="29"/>
      <c r="B184" s="18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1"/>
      <c r="S184" s="32"/>
      <c r="T184" s="31"/>
      <c r="U184" s="31"/>
      <c r="V184" s="31"/>
      <c r="W184" s="31"/>
      <c r="X184" s="30"/>
      <c r="Y184" s="30"/>
      <c r="Z184" s="30"/>
      <c r="AA184" s="29"/>
      <c r="AB184" s="18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1"/>
      <c r="AS184" s="32"/>
      <c r="AT184" s="31"/>
      <c r="AU184" s="30"/>
      <c r="AV184" s="30"/>
      <c r="AW184" s="30"/>
      <c r="AX184" s="30"/>
      <c r="AY184" s="33"/>
      <c r="AZ184" s="29"/>
      <c r="BA184" s="18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1"/>
      <c r="BR184" s="32"/>
      <c r="BS184" s="31"/>
      <c r="BT184" s="30"/>
      <c r="BU184" s="30"/>
      <c r="BV184" s="30"/>
      <c r="BW184" s="30"/>
      <c r="BX184" s="33"/>
      <c r="BY184" s="29"/>
      <c r="BZ184" s="18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1"/>
      <c r="CQ184" s="32"/>
      <c r="CR184" s="31"/>
      <c r="CS184" s="30"/>
      <c r="CT184" s="30"/>
      <c r="CU184" s="30"/>
      <c r="CV184" s="30"/>
      <c r="CW184" s="33"/>
      <c r="CX184" s="29"/>
      <c r="CY184" s="18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1"/>
      <c r="DP184" s="32"/>
      <c r="DQ184" s="31"/>
      <c r="DR184" s="30"/>
      <c r="DS184" s="30"/>
      <c r="DT184" s="30"/>
      <c r="DU184" s="30"/>
      <c r="DV184" s="33"/>
      <c r="DW184" s="29"/>
      <c r="DX184" s="18"/>
      <c r="DY184" s="30"/>
      <c r="DZ184" s="30"/>
      <c r="EA184" s="30"/>
      <c r="EB184" s="30"/>
    </row>
    <row r="185" spans="1:132" s="26" customFormat="1" ht="18.75">
      <c r="A185" s="29"/>
      <c r="B185" s="34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1"/>
      <c r="S185" s="32"/>
      <c r="T185" s="31"/>
      <c r="U185" s="31"/>
      <c r="V185" s="31"/>
      <c r="W185" s="31"/>
      <c r="X185" s="30"/>
      <c r="Y185" s="30"/>
      <c r="Z185" s="30"/>
      <c r="AA185" s="29"/>
      <c r="AB185" s="34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1"/>
      <c r="AS185" s="32"/>
      <c r="AT185" s="31"/>
      <c r="AU185" s="30"/>
      <c r="AV185" s="30"/>
      <c r="AW185" s="30"/>
      <c r="AX185" s="30"/>
      <c r="AY185" s="33"/>
      <c r="AZ185" s="29"/>
      <c r="BA185" s="34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1"/>
      <c r="BR185" s="32"/>
      <c r="BS185" s="31"/>
      <c r="BT185" s="30"/>
      <c r="BU185" s="30"/>
      <c r="BV185" s="30"/>
      <c r="BW185" s="30"/>
      <c r="BX185" s="33"/>
      <c r="BY185" s="29"/>
      <c r="BZ185" s="34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1"/>
      <c r="CQ185" s="32"/>
      <c r="CR185" s="31"/>
      <c r="CS185" s="30"/>
      <c r="CT185" s="30"/>
      <c r="CU185" s="30"/>
      <c r="CV185" s="30"/>
      <c r="CW185" s="33"/>
      <c r="CX185" s="29"/>
      <c r="CY185" s="34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1"/>
      <c r="DP185" s="32"/>
      <c r="DQ185" s="31"/>
      <c r="DR185" s="30"/>
      <c r="DS185" s="30"/>
      <c r="DT185" s="30"/>
      <c r="DU185" s="30"/>
      <c r="DV185" s="33"/>
      <c r="DW185" s="29"/>
      <c r="DX185" s="34"/>
      <c r="DY185" s="30"/>
      <c r="DZ185" s="30"/>
      <c r="EA185" s="30"/>
      <c r="EB185" s="30"/>
    </row>
    <row r="186" spans="1:132" s="26" customFormat="1" ht="18.75">
      <c r="A186" s="29"/>
      <c r="B186" s="34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1"/>
      <c r="S186" s="32"/>
      <c r="T186" s="31"/>
      <c r="U186" s="31"/>
      <c r="V186" s="31"/>
      <c r="W186" s="31"/>
      <c r="X186" s="30"/>
      <c r="Y186" s="30"/>
      <c r="Z186" s="30"/>
      <c r="AA186" s="29"/>
      <c r="AB186" s="34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1"/>
      <c r="AS186" s="32"/>
      <c r="AT186" s="31"/>
      <c r="AU186" s="30"/>
      <c r="AV186" s="30"/>
      <c r="AW186" s="30"/>
      <c r="AX186" s="30"/>
      <c r="AY186" s="33"/>
      <c r="AZ186" s="29"/>
      <c r="BA186" s="34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1"/>
      <c r="BR186" s="32"/>
      <c r="BS186" s="31"/>
      <c r="BT186" s="30"/>
      <c r="BU186" s="30"/>
      <c r="BV186" s="30"/>
      <c r="BW186" s="30"/>
      <c r="BX186" s="33"/>
      <c r="BY186" s="29"/>
      <c r="BZ186" s="34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1"/>
      <c r="CQ186" s="32"/>
      <c r="CR186" s="31"/>
      <c r="CS186" s="30"/>
      <c r="CT186" s="30"/>
      <c r="CU186" s="30"/>
      <c r="CV186" s="30"/>
      <c r="CW186" s="33"/>
      <c r="CX186" s="29"/>
      <c r="CY186" s="34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1"/>
      <c r="DP186" s="32"/>
      <c r="DQ186" s="31"/>
      <c r="DR186" s="30"/>
      <c r="DS186" s="30"/>
      <c r="DT186" s="30"/>
      <c r="DU186" s="30"/>
      <c r="DV186" s="33"/>
      <c r="DW186" s="29"/>
      <c r="DX186" s="34"/>
      <c r="DY186" s="30"/>
      <c r="DZ186" s="30"/>
      <c r="EA186" s="30"/>
      <c r="EB186" s="30"/>
    </row>
    <row r="187" spans="1:132" s="26" customFormat="1" ht="18.75">
      <c r="A187" s="21"/>
      <c r="B187" s="22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1"/>
      <c r="U187" s="31"/>
      <c r="V187" s="31"/>
      <c r="W187" s="31"/>
      <c r="X187" s="30"/>
      <c r="Y187" s="30"/>
      <c r="Z187" s="30"/>
      <c r="AA187" s="21"/>
      <c r="AB187" s="22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2"/>
      <c r="AT187" s="31"/>
      <c r="AU187" s="30"/>
      <c r="AV187" s="30"/>
      <c r="AW187" s="30"/>
      <c r="AX187" s="30"/>
      <c r="AY187" s="33"/>
      <c r="AZ187" s="21"/>
      <c r="BA187" s="22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2"/>
      <c r="BS187" s="31"/>
      <c r="BT187" s="30"/>
      <c r="BU187" s="30"/>
      <c r="BV187" s="30"/>
      <c r="BW187" s="30"/>
      <c r="BX187" s="33"/>
      <c r="BY187" s="21"/>
      <c r="BZ187" s="22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2"/>
      <c r="CR187" s="31"/>
      <c r="CS187" s="30"/>
      <c r="CT187" s="30"/>
      <c r="CU187" s="30"/>
      <c r="CV187" s="30"/>
      <c r="CW187" s="33"/>
      <c r="CX187" s="21"/>
      <c r="CY187" s="22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2"/>
      <c r="DQ187" s="31"/>
      <c r="DR187" s="30"/>
      <c r="DS187" s="30"/>
      <c r="DT187" s="30"/>
      <c r="DU187" s="30"/>
      <c r="DV187" s="33"/>
      <c r="DW187" s="21"/>
      <c r="DX187" s="22"/>
      <c r="DY187" s="31"/>
      <c r="DZ187" s="31"/>
      <c r="EA187" s="31"/>
      <c r="EB187" s="31"/>
    </row>
    <row r="188" spans="1:132" s="26" customFormat="1" ht="18.75">
      <c r="A188" s="21"/>
      <c r="B188" s="23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2"/>
      <c r="S188" s="32"/>
      <c r="T188" s="31"/>
      <c r="U188" s="31"/>
      <c r="V188" s="31"/>
      <c r="W188" s="31"/>
      <c r="X188" s="30"/>
      <c r="Y188" s="30"/>
      <c r="Z188" s="30"/>
      <c r="AA188" s="21"/>
      <c r="AB188" s="23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2"/>
      <c r="AS188" s="32"/>
      <c r="AT188" s="31"/>
      <c r="AU188" s="30"/>
      <c r="AV188" s="30"/>
      <c r="AW188" s="30"/>
      <c r="AX188" s="30"/>
      <c r="AY188" s="33"/>
      <c r="AZ188" s="21"/>
      <c r="BA188" s="23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2"/>
      <c r="BR188" s="32"/>
      <c r="BS188" s="31"/>
      <c r="BT188" s="30"/>
      <c r="BU188" s="30"/>
      <c r="BV188" s="30"/>
      <c r="BW188" s="30"/>
      <c r="BX188" s="33"/>
      <c r="BY188" s="21"/>
      <c r="BZ188" s="23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2"/>
      <c r="CQ188" s="32"/>
      <c r="CR188" s="31"/>
      <c r="CS188" s="30"/>
      <c r="CT188" s="30"/>
      <c r="CU188" s="30"/>
      <c r="CV188" s="30"/>
      <c r="CW188" s="33"/>
      <c r="CX188" s="21"/>
      <c r="CY188" s="23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2"/>
      <c r="DP188" s="32"/>
      <c r="DQ188" s="31"/>
      <c r="DR188" s="30"/>
      <c r="DS188" s="30"/>
      <c r="DT188" s="30"/>
      <c r="DU188" s="30"/>
      <c r="DV188" s="33"/>
      <c r="DW188" s="21"/>
      <c r="DX188" s="23"/>
      <c r="DY188" s="31"/>
      <c r="DZ188" s="31"/>
      <c r="EA188" s="31"/>
      <c r="EB188" s="31"/>
    </row>
    <row r="189" spans="1:132" s="26" customFormat="1" ht="18.7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0"/>
      <c r="Y189" s="30"/>
      <c r="Z189" s="30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0"/>
      <c r="AV189" s="30"/>
      <c r="AW189" s="30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0"/>
      <c r="BU189" s="30"/>
      <c r="BV189" s="30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0"/>
      <c r="CT189" s="30"/>
      <c r="CU189" s="30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0"/>
      <c r="DS189" s="30"/>
      <c r="DT189" s="30"/>
      <c r="DU189" s="35"/>
      <c r="DV189" s="35"/>
      <c r="DW189" s="35"/>
      <c r="DX189" s="35"/>
      <c r="DY189" s="35"/>
      <c r="DZ189" s="35"/>
      <c r="EA189" s="35"/>
      <c r="EB189" s="35"/>
    </row>
    <row r="190" spans="1:132" s="26" customFormat="1" ht="18.75">
      <c r="A190" s="24"/>
      <c r="B190" s="25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7"/>
      <c r="Y190" s="37"/>
      <c r="Z190" s="37"/>
      <c r="AA190" s="24"/>
      <c r="AB190" s="25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7"/>
      <c r="AV190" s="37"/>
      <c r="AW190" s="37"/>
      <c r="AX190" s="37"/>
      <c r="AY190" s="38"/>
      <c r="AZ190" s="24"/>
      <c r="BA190" s="25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7"/>
      <c r="BU190" s="37"/>
      <c r="BV190" s="37"/>
      <c r="BW190" s="37"/>
      <c r="BX190" s="38"/>
      <c r="BY190" s="24"/>
      <c r="BZ190" s="25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7"/>
      <c r="CT190" s="37"/>
      <c r="CU190" s="37"/>
      <c r="CV190" s="37"/>
      <c r="CW190" s="38"/>
      <c r="CX190" s="24"/>
      <c r="CY190" s="25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7"/>
      <c r="DS190" s="37"/>
      <c r="DT190" s="37"/>
      <c r="DU190" s="37"/>
      <c r="DV190" s="38"/>
      <c r="DW190" s="24"/>
      <c r="DX190" s="25"/>
      <c r="DY190" s="36"/>
      <c r="DZ190" s="36"/>
      <c r="EA190" s="36"/>
      <c r="EB190" s="36"/>
    </row>
    <row r="191" spans="1:132" s="26" customFormat="1" ht="18.75">
      <c r="A191" s="21"/>
      <c r="B191" s="22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1"/>
      <c r="U191" s="31"/>
      <c r="V191" s="31"/>
      <c r="W191" s="31"/>
      <c r="X191" s="30"/>
      <c r="Y191" s="30"/>
      <c r="Z191" s="30"/>
      <c r="AA191" s="21"/>
      <c r="AB191" s="22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2"/>
      <c r="AT191" s="31"/>
      <c r="AU191" s="30"/>
      <c r="AV191" s="30"/>
      <c r="AW191" s="30"/>
      <c r="AX191" s="31"/>
      <c r="AY191" s="33"/>
      <c r="AZ191" s="21"/>
      <c r="BA191" s="22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2"/>
      <c r="BS191" s="31"/>
      <c r="BT191" s="30"/>
      <c r="BU191" s="30"/>
      <c r="BV191" s="30"/>
      <c r="BW191" s="31"/>
      <c r="BX191" s="33"/>
      <c r="BY191" s="21"/>
      <c r="BZ191" s="22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2"/>
      <c r="CR191" s="31"/>
      <c r="CS191" s="30"/>
      <c r="CT191" s="30"/>
      <c r="CU191" s="30"/>
      <c r="CV191" s="31"/>
      <c r="CW191" s="33"/>
      <c r="CX191" s="21"/>
      <c r="CY191" s="22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2"/>
      <c r="DQ191" s="31"/>
      <c r="DR191" s="30"/>
      <c r="DS191" s="30"/>
      <c r="DT191" s="30"/>
      <c r="DU191" s="31"/>
      <c r="DV191" s="33"/>
      <c r="DW191" s="21"/>
      <c r="DX191" s="22"/>
      <c r="DY191" s="31"/>
      <c r="DZ191" s="31"/>
      <c r="EA191" s="31"/>
      <c r="EB191" s="31"/>
    </row>
    <row r="192" spans="1:132" s="26" customFormat="1" ht="18.75">
      <c r="A192" s="21"/>
      <c r="B192" s="22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1"/>
      <c r="U192" s="31"/>
      <c r="V192" s="31"/>
      <c r="W192" s="31"/>
      <c r="X192" s="30"/>
      <c r="Y192" s="30"/>
      <c r="Z192" s="30"/>
      <c r="AA192" s="21"/>
      <c r="AB192" s="22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2"/>
      <c r="AT192" s="31"/>
      <c r="AU192" s="30"/>
      <c r="AV192" s="30"/>
      <c r="AW192" s="30"/>
      <c r="AX192" s="31"/>
      <c r="AY192" s="33"/>
      <c r="AZ192" s="21"/>
      <c r="BA192" s="22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2"/>
      <c r="BS192" s="31"/>
      <c r="BT192" s="30"/>
      <c r="BU192" s="30"/>
      <c r="BV192" s="30"/>
      <c r="BW192" s="31"/>
      <c r="BX192" s="33"/>
      <c r="BY192" s="21"/>
      <c r="BZ192" s="22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2"/>
      <c r="CR192" s="31"/>
      <c r="CS192" s="30"/>
      <c r="CT192" s="30"/>
      <c r="CU192" s="30"/>
      <c r="CV192" s="31"/>
      <c r="CW192" s="33"/>
      <c r="CX192" s="21"/>
      <c r="CY192" s="22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2"/>
      <c r="DQ192" s="31"/>
      <c r="DR192" s="30"/>
      <c r="DS192" s="30"/>
      <c r="DT192" s="30"/>
      <c r="DU192" s="31"/>
      <c r="DV192" s="33"/>
      <c r="DW192" s="21"/>
      <c r="DX192" s="22"/>
      <c r="DY192" s="31"/>
      <c r="DZ192" s="31"/>
      <c r="EA192" s="31"/>
      <c r="EB192" s="31"/>
    </row>
    <row r="193" spans="1:132" s="26" customFormat="1" ht="18.75">
      <c r="A193" s="21"/>
      <c r="B193" s="22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1"/>
      <c r="U193" s="31"/>
      <c r="V193" s="31"/>
      <c r="W193" s="31"/>
      <c r="X193" s="30"/>
      <c r="Y193" s="30"/>
      <c r="Z193" s="30"/>
      <c r="AA193" s="21"/>
      <c r="AB193" s="22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2"/>
      <c r="AT193" s="31"/>
      <c r="AU193" s="30"/>
      <c r="AV193" s="30"/>
      <c r="AW193" s="30"/>
      <c r="AX193" s="31"/>
      <c r="AY193" s="33"/>
      <c r="AZ193" s="21"/>
      <c r="BA193" s="22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2"/>
      <c r="BS193" s="31"/>
      <c r="BT193" s="30"/>
      <c r="BU193" s="30"/>
      <c r="BV193" s="30"/>
      <c r="BW193" s="31"/>
      <c r="BX193" s="33"/>
      <c r="BY193" s="21"/>
      <c r="BZ193" s="22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2"/>
      <c r="CR193" s="31"/>
      <c r="CS193" s="30"/>
      <c r="CT193" s="30"/>
      <c r="CU193" s="30"/>
      <c r="CV193" s="31"/>
      <c r="CW193" s="33"/>
      <c r="CX193" s="21"/>
      <c r="CY193" s="22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2"/>
      <c r="DQ193" s="31"/>
      <c r="DR193" s="30"/>
      <c r="DS193" s="30"/>
      <c r="DT193" s="30"/>
      <c r="DU193" s="31"/>
      <c r="DV193" s="33"/>
      <c r="DW193" s="21"/>
      <c r="DX193" s="22"/>
      <c r="DY193" s="31"/>
      <c r="DZ193" s="31"/>
      <c r="EA193" s="31"/>
      <c r="EB193" s="31"/>
    </row>
    <row r="194" spans="1:132" s="26" customFormat="1" ht="18.75">
      <c r="A194" s="21"/>
      <c r="B194" s="22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1"/>
      <c r="U194" s="31"/>
      <c r="V194" s="31"/>
      <c r="W194" s="31"/>
      <c r="X194" s="30"/>
      <c r="Y194" s="30"/>
      <c r="Z194" s="30"/>
      <c r="AA194" s="21"/>
      <c r="AB194" s="22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2"/>
      <c r="AT194" s="31"/>
      <c r="AU194" s="30"/>
      <c r="AV194" s="30"/>
      <c r="AW194" s="30"/>
      <c r="AX194" s="31"/>
      <c r="AY194" s="33"/>
      <c r="AZ194" s="21"/>
      <c r="BA194" s="22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2"/>
      <c r="BS194" s="31"/>
      <c r="BT194" s="30"/>
      <c r="BU194" s="30"/>
      <c r="BV194" s="30"/>
      <c r="BW194" s="31"/>
      <c r="BX194" s="33"/>
      <c r="BY194" s="21"/>
      <c r="BZ194" s="22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2"/>
      <c r="CR194" s="31"/>
      <c r="CS194" s="30"/>
      <c r="CT194" s="30"/>
      <c r="CU194" s="30"/>
      <c r="CV194" s="31"/>
      <c r="CW194" s="33"/>
      <c r="CX194" s="21"/>
      <c r="CY194" s="22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2"/>
      <c r="DQ194" s="31"/>
      <c r="DR194" s="30"/>
      <c r="DS194" s="30"/>
      <c r="DT194" s="30"/>
      <c r="DU194" s="31"/>
      <c r="DV194" s="33"/>
      <c r="DW194" s="21"/>
      <c r="DX194" s="22"/>
      <c r="DY194" s="31"/>
      <c r="DZ194" s="31"/>
      <c r="EA194" s="31"/>
      <c r="EB194" s="31"/>
    </row>
    <row r="195" spans="1:132" s="26" customFormat="1" ht="18.75">
      <c r="A195" s="21"/>
      <c r="B195" s="22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1"/>
      <c r="U195" s="31"/>
      <c r="V195" s="31"/>
      <c r="W195" s="31"/>
      <c r="X195" s="30"/>
      <c r="Y195" s="30"/>
      <c r="Z195" s="30"/>
      <c r="AA195" s="21"/>
      <c r="AB195" s="22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2"/>
      <c r="AT195" s="31"/>
      <c r="AU195" s="30"/>
      <c r="AV195" s="30"/>
      <c r="AW195" s="30"/>
      <c r="AX195" s="31"/>
      <c r="AY195" s="33"/>
      <c r="AZ195" s="21"/>
      <c r="BA195" s="22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2"/>
      <c r="BS195" s="31"/>
      <c r="BT195" s="30"/>
      <c r="BU195" s="30"/>
      <c r="BV195" s="30"/>
      <c r="BW195" s="31"/>
      <c r="BX195" s="33"/>
      <c r="BY195" s="21"/>
      <c r="BZ195" s="22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2"/>
      <c r="CR195" s="31"/>
      <c r="CS195" s="30"/>
      <c r="CT195" s="30"/>
      <c r="CU195" s="30"/>
      <c r="CV195" s="31"/>
      <c r="CW195" s="33"/>
      <c r="CX195" s="21"/>
      <c r="CY195" s="22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2"/>
      <c r="DQ195" s="31"/>
      <c r="DR195" s="30"/>
      <c r="DS195" s="30"/>
      <c r="DT195" s="30"/>
      <c r="DU195" s="31"/>
      <c r="DV195" s="33"/>
      <c r="DW195" s="21"/>
      <c r="DX195" s="22"/>
      <c r="DY195" s="31"/>
      <c r="DZ195" s="31"/>
      <c r="EA195" s="31"/>
      <c r="EB195" s="31"/>
    </row>
    <row r="196" spans="1:132" s="26" customFormat="1" ht="18.75">
      <c r="A196" s="102"/>
      <c r="B196" s="102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102"/>
      <c r="AB196" s="102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40"/>
      <c r="AZ196" s="102"/>
      <c r="BA196" s="102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40"/>
      <c r="BY196" s="102"/>
      <c r="BZ196" s="102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40"/>
      <c r="CX196" s="102"/>
      <c r="CY196" s="102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40"/>
      <c r="DW196" s="102"/>
      <c r="DX196" s="102"/>
      <c r="DY196" s="39"/>
      <c r="DZ196" s="39"/>
      <c r="EA196" s="39"/>
      <c r="EB196" s="39"/>
    </row>
    <row r="197" spans="1:132" s="26" customFormat="1" ht="18.7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  <c r="CW197" s="103"/>
      <c r="CX197" s="103"/>
      <c r="CY197" s="103"/>
      <c r="CZ197" s="103"/>
      <c r="DA197" s="103"/>
      <c r="DB197" s="103"/>
      <c r="DC197" s="103"/>
      <c r="DD197" s="103"/>
      <c r="DE197" s="103"/>
      <c r="DF197" s="103"/>
      <c r="DG197" s="103"/>
      <c r="DH197" s="103"/>
      <c r="DI197" s="103"/>
      <c r="DJ197" s="103"/>
      <c r="DK197" s="103"/>
      <c r="DL197" s="103"/>
      <c r="DM197" s="103"/>
      <c r="DN197" s="103"/>
      <c r="DO197" s="103"/>
      <c r="DP197" s="103"/>
      <c r="DQ197" s="103"/>
      <c r="DR197" s="103"/>
      <c r="DS197" s="103"/>
      <c r="DT197" s="103"/>
      <c r="DU197" s="103"/>
      <c r="DV197" s="103"/>
      <c r="DW197" s="103"/>
      <c r="DX197" s="103"/>
      <c r="DY197" s="103"/>
      <c r="DZ197" s="103"/>
      <c r="EA197" s="103"/>
      <c r="EB197" s="103"/>
    </row>
    <row r="198" spans="1:132" s="26" customFormat="1" ht="18.7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  <c r="CP198" s="101"/>
      <c r="CQ198" s="101"/>
      <c r="CR198" s="101"/>
      <c r="CS198" s="101"/>
      <c r="CT198" s="101"/>
      <c r="CU198" s="101"/>
      <c r="CV198" s="101"/>
      <c r="CW198" s="101"/>
      <c r="CX198" s="101"/>
      <c r="CY198" s="101"/>
      <c r="CZ198" s="101"/>
      <c r="DA198" s="101"/>
      <c r="DB198" s="101"/>
      <c r="DC198" s="101"/>
      <c r="DD198" s="101"/>
      <c r="DE198" s="101"/>
      <c r="DF198" s="101"/>
      <c r="DG198" s="101"/>
      <c r="DH198" s="101"/>
      <c r="DI198" s="101"/>
      <c r="DJ198" s="101"/>
      <c r="DK198" s="101"/>
      <c r="DL198" s="101"/>
      <c r="DM198" s="101"/>
      <c r="DN198" s="101"/>
      <c r="DO198" s="101"/>
      <c r="DP198" s="101"/>
      <c r="DQ198" s="101"/>
      <c r="DR198" s="101"/>
      <c r="DS198" s="101"/>
      <c r="DT198" s="101"/>
      <c r="DU198" s="101"/>
      <c r="DV198" s="101"/>
      <c r="DW198" s="101"/>
      <c r="DX198" s="101"/>
      <c r="DY198" s="101"/>
      <c r="DZ198" s="101"/>
      <c r="EA198" s="101"/>
      <c r="EB198" s="101"/>
    </row>
    <row r="199" spans="1:132" s="26" customFormat="1" ht="18.75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  <c r="CW199" s="101"/>
      <c r="CX199" s="101"/>
      <c r="CY199" s="101"/>
      <c r="CZ199" s="101"/>
      <c r="DA199" s="101"/>
      <c r="DB199" s="101"/>
      <c r="DC199" s="101"/>
      <c r="DD199" s="101"/>
      <c r="DE199" s="101"/>
      <c r="DF199" s="101"/>
      <c r="DG199" s="101"/>
      <c r="DH199" s="101"/>
      <c r="DI199" s="101"/>
      <c r="DJ199" s="101"/>
      <c r="DK199" s="101"/>
      <c r="DL199" s="101"/>
      <c r="DM199" s="101"/>
      <c r="DN199" s="101"/>
      <c r="DO199" s="101"/>
      <c r="DP199" s="101"/>
      <c r="DQ199" s="101"/>
      <c r="DR199" s="101"/>
      <c r="DS199" s="101"/>
      <c r="DT199" s="101"/>
      <c r="DU199" s="101"/>
      <c r="DV199" s="101"/>
      <c r="DW199" s="101"/>
      <c r="DX199" s="101"/>
      <c r="DY199" s="101"/>
      <c r="DZ199" s="101"/>
      <c r="EA199" s="101"/>
      <c r="EB199" s="101"/>
    </row>
    <row r="200" spans="1:132" s="26" customFormat="1" ht="18.75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</row>
    <row r="201" spans="1:132" s="26" customFormat="1" ht="18.75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</row>
    <row r="202" spans="1:132" s="26" customFormat="1" ht="18.75">
      <c r="A202" s="104"/>
      <c r="B202" s="104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4"/>
      <c r="AB202" s="104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5"/>
      <c r="AZ202" s="104"/>
      <c r="BA202" s="104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5"/>
      <c r="BY202" s="104"/>
      <c r="BZ202" s="104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  <c r="CP202" s="101"/>
      <c r="CQ202" s="101"/>
      <c r="CR202" s="101"/>
      <c r="CS202" s="101"/>
      <c r="CT202" s="101"/>
      <c r="CU202" s="101"/>
      <c r="CV202" s="101"/>
      <c r="CW202" s="105"/>
      <c r="CX202" s="104"/>
      <c r="CY202" s="104"/>
      <c r="CZ202" s="101"/>
      <c r="DA202" s="101"/>
      <c r="DB202" s="101"/>
      <c r="DC202" s="101"/>
      <c r="DD202" s="101"/>
      <c r="DE202" s="101"/>
      <c r="DF202" s="101"/>
      <c r="DG202" s="101"/>
      <c r="DH202" s="101"/>
      <c r="DI202" s="101"/>
      <c r="DJ202" s="101"/>
      <c r="DK202" s="101"/>
      <c r="DL202" s="101"/>
      <c r="DM202" s="101"/>
      <c r="DN202" s="101"/>
      <c r="DO202" s="101"/>
      <c r="DP202" s="101"/>
      <c r="DQ202" s="101"/>
      <c r="DR202" s="101"/>
      <c r="DS202" s="101"/>
      <c r="DT202" s="101"/>
      <c r="DU202" s="101"/>
      <c r="DV202" s="105"/>
      <c r="DW202" s="104"/>
      <c r="DX202" s="104"/>
      <c r="DY202" s="101"/>
      <c r="DZ202" s="101"/>
      <c r="EA202" s="101"/>
      <c r="EB202" s="101"/>
    </row>
    <row r="203" spans="1:132" s="26" customFormat="1" ht="18.75">
      <c r="A203" s="104"/>
      <c r="B203" s="104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8"/>
      <c r="N203" s="28"/>
      <c r="O203" s="27"/>
      <c r="P203" s="28"/>
      <c r="Q203" s="28"/>
      <c r="R203" s="27"/>
      <c r="S203" s="28"/>
      <c r="T203" s="28"/>
      <c r="U203" s="28"/>
      <c r="V203" s="28"/>
      <c r="W203" s="28"/>
      <c r="X203" s="27"/>
      <c r="Y203" s="27"/>
      <c r="Z203" s="27"/>
      <c r="AA203" s="104"/>
      <c r="AB203" s="104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8"/>
      <c r="AN203" s="28"/>
      <c r="AO203" s="27"/>
      <c r="AP203" s="28"/>
      <c r="AQ203" s="28"/>
      <c r="AR203" s="27"/>
      <c r="AS203" s="28"/>
      <c r="AT203" s="28"/>
      <c r="AU203" s="27"/>
      <c r="AV203" s="27"/>
      <c r="AW203" s="27"/>
      <c r="AX203" s="28"/>
      <c r="AY203" s="106"/>
      <c r="AZ203" s="104"/>
      <c r="BA203" s="104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8"/>
      <c r="BM203" s="28"/>
      <c r="BN203" s="27"/>
      <c r="BO203" s="28"/>
      <c r="BP203" s="28"/>
      <c r="BQ203" s="27"/>
      <c r="BR203" s="28"/>
      <c r="BS203" s="28"/>
      <c r="BT203" s="27"/>
      <c r="BU203" s="27"/>
      <c r="BV203" s="27"/>
      <c r="BW203" s="28"/>
      <c r="BX203" s="106"/>
      <c r="BY203" s="104"/>
      <c r="BZ203" s="104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8"/>
      <c r="CL203" s="28"/>
      <c r="CM203" s="27"/>
      <c r="CN203" s="28"/>
      <c r="CO203" s="28"/>
      <c r="CP203" s="27"/>
      <c r="CQ203" s="28"/>
      <c r="CR203" s="28"/>
      <c r="CS203" s="27"/>
      <c r="CT203" s="27"/>
      <c r="CU203" s="27"/>
      <c r="CV203" s="28"/>
      <c r="CW203" s="106"/>
      <c r="CX203" s="104"/>
      <c r="CY203" s="104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8"/>
      <c r="DK203" s="28"/>
      <c r="DL203" s="27"/>
      <c r="DM203" s="28"/>
      <c r="DN203" s="28"/>
      <c r="DO203" s="27"/>
      <c r="DP203" s="28"/>
      <c r="DQ203" s="28"/>
      <c r="DR203" s="27"/>
      <c r="DS203" s="27"/>
      <c r="DT203" s="27"/>
      <c r="DU203" s="28"/>
      <c r="DV203" s="106"/>
      <c r="DW203" s="104"/>
      <c r="DX203" s="104"/>
      <c r="DY203" s="27"/>
      <c r="DZ203" s="27"/>
      <c r="EA203" s="27"/>
      <c r="EB203" s="27"/>
    </row>
    <row r="204" spans="1:132" s="26" customFormat="1" ht="18.75">
      <c r="A204" s="29"/>
      <c r="B204" s="18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1"/>
      <c r="S204" s="32"/>
      <c r="T204" s="31"/>
      <c r="U204" s="31"/>
      <c r="V204" s="31"/>
      <c r="W204" s="31"/>
      <c r="X204" s="30"/>
      <c r="Y204" s="30"/>
      <c r="Z204" s="30"/>
      <c r="AA204" s="29"/>
      <c r="AB204" s="18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1"/>
      <c r="AS204" s="32"/>
      <c r="AT204" s="31"/>
      <c r="AU204" s="30"/>
      <c r="AV204" s="30"/>
      <c r="AW204" s="30"/>
      <c r="AX204" s="30"/>
      <c r="AY204" s="33"/>
      <c r="AZ204" s="29"/>
      <c r="BA204" s="18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1"/>
      <c r="BR204" s="32"/>
      <c r="BS204" s="31"/>
      <c r="BT204" s="30"/>
      <c r="BU204" s="30"/>
      <c r="BV204" s="30"/>
      <c r="BW204" s="30"/>
      <c r="BX204" s="33"/>
      <c r="BY204" s="29"/>
      <c r="BZ204" s="18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1"/>
      <c r="CQ204" s="32"/>
      <c r="CR204" s="31"/>
      <c r="CS204" s="30"/>
      <c r="CT204" s="30"/>
      <c r="CU204" s="30"/>
      <c r="CV204" s="30"/>
      <c r="CW204" s="33"/>
      <c r="CX204" s="29"/>
      <c r="CY204" s="18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1"/>
      <c r="DP204" s="32"/>
      <c r="DQ204" s="31"/>
      <c r="DR204" s="30"/>
      <c r="DS204" s="30"/>
      <c r="DT204" s="30"/>
      <c r="DU204" s="30"/>
      <c r="DV204" s="33"/>
      <c r="DW204" s="29"/>
      <c r="DX204" s="18"/>
      <c r="DY204" s="30"/>
      <c r="DZ204" s="30"/>
      <c r="EA204" s="30"/>
      <c r="EB204" s="30"/>
    </row>
    <row r="205" spans="1:132" s="26" customFormat="1" ht="18.75">
      <c r="A205" s="29"/>
      <c r="B205" s="34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1"/>
      <c r="S205" s="32"/>
      <c r="T205" s="31"/>
      <c r="U205" s="31"/>
      <c r="V205" s="31"/>
      <c r="W205" s="31"/>
      <c r="X205" s="30"/>
      <c r="Y205" s="30"/>
      <c r="Z205" s="30"/>
      <c r="AA205" s="29"/>
      <c r="AB205" s="34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1"/>
      <c r="AS205" s="32"/>
      <c r="AT205" s="31"/>
      <c r="AU205" s="30"/>
      <c r="AV205" s="30"/>
      <c r="AW205" s="30"/>
      <c r="AX205" s="30"/>
      <c r="AY205" s="33"/>
      <c r="AZ205" s="29"/>
      <c r="BA205" s="34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1"/>
      <c r="BR205" s="32"/>
      <c r="BS205" s="31"/>
      <c r="BT205" s="30"/>
      <c r="BU205" s="30"/>
      <c r="BV205" s="30"/>
      <c r="BW205" s="30"/>
      <c r="BX205" s="33"/>
      <c r="BY205" s="29"/>
      <c r="BZ205" s="34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1"/>
      <c r="CQ205" s="32"/>
      <c r="CR205" s="31"/>
      <c r="CS205" s="30"/>
      <c r="CT205" s="30"/>
      <c r="CU205" s="30"/>
      <c r="CV205" s="30"/>
      <c r="CW205" s="33"/>
      <c r="CX205" s="29"/>
      <c r="CY205" s="34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1"/>
      <c r="DP205" s="32"/>
      <c r="DQ205" s="31"/>
      <c r="DR205" s="30"/>
      <c r="DS205" s="30"/>
      <c r="DT205" s="30"/>
      <c r="DU205" s="30"/>
      <c r="DV205" s="33"/>
      <c r="DW205" s="29"/>
      <c r="DX205" s="34"/>
      <c r="DY205" s="30"/>
      <c r="DZ205" s="30"/>
      <c r="EA205" s="30"/>
      <c r="EB205" s="30"/>
    </row>
    <row r="206" spans="1:132" s="26" customFormat="1" ht="18.75">
      <c r="A206" s="29"/>
      <c r="B206" s="34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1"/>
      <c r="S206" s="32"/>
      <c r="T206" s="31"/>
      <c r="U206" s="31"/>
      <c r="V206" s="31"/>
      <c r="W206" s="31"/>
      <c r="X206" s="30"/>
      <c r="Y206" s="30"/>
      <c r="Z206" s="30"/>
      <c r="AA206" s="29"/>
      <c r="AB206" s="34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1"/>
      <c r="AS206" s="32"/>
      <c r="AT206" s="31"/>
      <c r="AU206" s="30"/>
      <c r="AV206" s="30"/>
      <c r="AW206" s="30"/>
      <c r="AX206" s="30"/>
      <c r="AY206" s="33"/>
      <c r="AZ206" s="29"/>
      <c r="BA206" s="34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1"/>
      <c r="BR206" s="32"/>
      <c r="BS206" s="31"/>
      <c r="BT206" s="30"/>
      <c r="BU206" s="30"/>
      <c r="BV206" s="30"/>
      <c r="BW206" s="30"/>
      <c r="BX206" s="33"/>
      <c r="BY206" s="29"/>
      <c r="BZ206" s="34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1"/>
      <c r="CQ206" s="32"/>
      <c r="CR206" s="31"/>
      <c r="CS206" s="30"/>
      <c r="CT206" s="30"/>
      <c r="CU206" s="30"/>
      <c r="CV206" s="30"/>
      <c r="CW206" s="33"/>
      <c r="CX206" s="29"/>
      <c r="CY206" s="34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1"/>
      <c r="DP206" s="32"/>
      <c r="DQ206" s="31"/>
      <c r="DR206" s="30"/>
      <c r="DS206" s="30"/>
      <c r="DT206" s="30"/>
      <c r="DU206" s="30"/>
      <c r="DV206" s="33"/>
      <c r="DW206" s="29"/>
      <c r="DX206" s="34"/>
      <c r="DY206" s="30"/>
      <c r="DZ206" s="30"/>
      <c r="EA206" s="30"/>
      <c r="EB206" s="30"/>
    </row>
    <row r="207" spans="1:132" s="26" customFormat="1" ht="18.75">
      <c r="A207" s="21"/>
      <c r="B207" s="22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2"/>
      <c r="T207" s="31"/>
      <c r="U207" s="31"/>
      <c r="V207" s="31"/>
      <c r="W207" s="31"/>
      <c r="X207" s="30"/>
      <c r="Y207" s="30"/>
      <c r="Z207" s="30"/>
      <c r="AA207" s="21"/>
      <c r="AB207" s="22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2"/>
      <c r="AT207" s="31"/>
      <c r="AU207" s="30"/>
      <c r="AV207" s="30"/>
      <c r="AW207" s="30"/>
      <c r="AX207" s="30"/>
      <c r="AY207" s="33"/>
      <c r="AZ207" s="21"/>
      <c r="BA207" s="22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2"/>
      <c r="BS207" s="31"/>
      <c r="BT207" s="30"/>
      <c r="BU207" s="30"/>
      <c r="BV207" s="30"/>
      <c r="BW207" s="30"/>
      <c r="BX207" s="33"/>
      <c r="BY207" s="21"/>
      <c r="BZ207" s="22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2"/>
      <c r="CR207" s="31"/>
      <c r="CS207" s="30"/>
      <c r="CT207" s="30"/>
      <c r="CU207" s="30"/>
      <c r="CV207" s="30"/>
      <c r="CW207" s="33"/>
      <c r="CX207" s="21"/>
      <c r="CY207" s="22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2"/>
      <c r="DQ207" s="31"/>
      <c r="DR207" s="30"/>
      <c r="DS207" s="30"/>
      <c r="DT207" s="30"/>
      <c r="DU207" s="30"/>
      <c r="DV207" s="33"/>
      <c r="DW207" s="21"/>
      <c r="DX207" s="22"/>
      <c r="DY207" s="31"/>
      <c r="DZ207" s="31"/>
      <c r="EA207" s="31"/>
      <c r="EB207" s="31"/>
    </row>
    <row r="208" spans="1:132" s="26" customFormat="1" ht="18.75">
      <c r="A208" s="21"/>
      <c r="B208" s="23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2"/>
      <c r="S208" s="32"/>
      <c r="T208" s="31"/>
      <c r="U208" s="31"/>
      <c r="V208" s="31"/>
      <c r="W208" s="31"/>
      <c r="X208" s="30"/>
      <c r="Y208" s="30"/>
      <c r="Z208" s="30"/>
      <c r="AA208" s="21"/>
      <c r="AB208" s="23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2"/>
      <c r="AS208" s="32"/>
      <c r="AT208" s="31"/>
      <c r="AU208" s="30"/>
      <c r="AV208" s="30"/>
      <c r="AW208" s="30"/>
      <c r="AX208" s="30"/>
      <c r="AY208" s="33"/>
      <c r="AZ208" s="21"/>
      <c r="BA208" s="23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2"/>
      <c r="BR208" s="32"/>
      <c r="BS208" s="31"/>
      <c r="BT208" s="30"/>
      <c r="BU208" s="30"/>
      <c r="BV208" s="30"/>
      <c r="BW208" s="30"/>
      <c r="BX208" s="33"/>
      <c r="BY208" s="21"/>
      <c r="BZ208" s="23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2"/>
      <c r="CQ208" s="32"/>
      <c r="CR208" s="31"/>
      <c r="CS208" s="30"/>
      <c r="CT208" s="30"/>
      <c r="CU208" s="30"/>
      <c r="CV208" s="30"/>
      <c r="CW208" s="33"/>
      <c r="CX208" s="21"/>
      <c r="CY208" s="23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2"/>
      <c r="DP208" s="32"/>
      <c r="DQ208" s="31"/>
      <c r="DR208" s="30"/>
      <c r="DS208" s="30"/>
      <c r="DT208" s="30"/>
      <c r="DU208" s="30"/>
      <c r="DV208" s="33"/>
      <c r="DW208" s="21"/>
      <c r="DX208" s="23"/>
      <c r="DY208" s="31"/>
      <c r="DZ208" s="31"/>
      <c r="EA208" s="31"/>
      <c r="EB208" s="31"/>
    </row>
    <row r="209" spans="1:132" s="26" customFormat="1" ht="18.7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0"/>
      <c r="Y209" s="30"/>
      <c r="Z209" s="30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0"/>
      <c r="AV209" s="30"/>
      <c r="AW209" s="30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0"/>
      <c r="BU209" s="30"/>
      <c r="BV209" s="30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0"/>
      <c r="CT209" s="30"/>
      <c r="CU209" s="30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0"/>
      <c r="DS209" s="30"/>
      <c r="DT209" s="30"/>
      <c r="DU209" s="35"/>
      <c r="DV209" s="35"/>
      <c r="DW209" s="35"/>
      <c r="DX209" s="35"/>
      <c r="DY209" s="35"/>
      <c r="DZ209" s="35"/>
      <c r="EA209" s="35"/>
      <c r="EB209" s="35"/>
    </row>
    <row r="210" spans="1:132" s="26" customFormat="1" ht="18.75">
      <c r="A210" s="24"/>
      <c r="B210" s="2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7"/>
      <c r="Y210" s="37"/>
      <c r="Z210" s="37"/>
      <c r="AA210" s="24"/>
      <c r="AB210" s="25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7"/>
      <c r="AV210" s="37"/>
      <c r="AW210" s="37"/>
      <c r="AX210" s="37"/>
      <c r="AY210" s="38"/>
      <c r="AZ210" s="24"/>
      <c r="BA210" s="25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7"/>
      <c r="BU210" s="37"/>
      <c r="BV210" s="37"/>
      <c r="BW210" s="37"/>
      <c r="BX210" s="38"/>
      <c r="BY210" s="24"/>
      <c r="BZ210" s="25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7"/>
      <c r="CT210" s="37"/>
      <c r="CU210" s="37"/>
      <c r="CV210" s="37"/>
      <c r="CW210" s="38"/>
      <c r="CX210" s="24"/>
      <c r="CY210" s="25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7"/>
      <c r="DS210" s="37"/>
      <c r="DT210" s="37"/>
      <c r="DU210" s="37"/>
      <c r="DV210" s="38"/>
      <c r="DW210" s="24"/>
      <c r="DX210" s="25"/>
      <c r="DY210" s="36"/>
      <c r="DZ210" s="36"/>
      <c r="EA210" s="36"/>
      <c r="EB210" s="36"/>
    </row>
    <row r="211" spans="1:132" s="26" customFormat="1" ht="18.75">
      <c r="A211" s="21"/>
      <c r="B211" s="22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2"/>
      <c r="T211" s="31"/>
      <c r="U211" s="31"/>
      <c r="V211" s="31"/>
      <c r="W211" s="31"/>
      <c r="X211" s="30"/>
      <c r="Y211" s="30"/>
      <c r="Z211" s="30"/>
      <c r="AA211" s="21"/>
      <c r="AB211" s="22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2"/>
      <c r="AT211" s="31"/>
      <c r="AU211" s="30"/>
      <c r="AV211" s="30"/>
      <c r="AW211" s="30"/>
      <c r="AX211" s="31"/>
      <c r="AY211" s="33"/>
      <c r="AZ211" s="21"/>
      <c r="BA211" s="22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2"/>
      <c r="BS211" s="31"/>
      <c r="BT211" s="30"/>
      <c r="BU211" s="30"/>
      <c r="BV211" s="30"/>
      <c r="BW211" s="31"/>
      <c r="BX211" s="33"/>
      <c r="BY211" s="21"/>
      <c r="BZ211" s="22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2"/>
      <c r="CR211" s="31"/>
      <c r="CS211" s="30"/>
      <c r="CT211" s="30"/>
      <c r="CU211" s="30"/>
      <c r="CV211" s="31"/>
      <c r="CW211" s="33"/>
      <c r="CX211" s="21"/>
      <c r="CY211" s="22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2"/>
      <c r="DQ211" s="31"/>
      <c r="DR211" s="30"/>
      <c r="DS211" s="30"/>
      <c r="DT211" s="30"/>
      <c r="DU211" s="31"/>
      <c r="DV211" s="33"/>
      <c r="DW211" s="21"/>
      <c r="DX211" s="22"/>
      <c r="DY211" s="31"/>
      <c r="DZ211" s="31"/>
      <c r="EA211" s="31"/>
      <c r="EB211" s="31"/>
    </row>
    <row r="212" spans="1:132" s="26" customFormat="1" ht="18.75">
      <c r="A212" s="21"/>
      <c r="B212" s="22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2"/>
      <c r="T212" s="31"/>
      <c r="U212" s="31"/>
      <c r="V212" s="31"/>
      <c r="W212" s="31"/>
      <c r="X212" s="30"/>
      <c r="Y212" s="30"/>
      <c r="Z212" s="30"/>
      <c r="AA212" s="21"/>
      <c r="AB212" s="22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2"/>
      <c r="AT212" s="31"/>
      <c r="AU212" s="30"/>
      <c r="AV212" s="30"/>
      <c r="AW212" s="30"/>
      <c r="AX212" s="31"/>
      <c r="AY212" s="33"/>
      <c r="AZ212" s="21"/>
      <c r="BA212" s="22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2"/>
      <c r="BS212" s="31"/>
      <c r="BT212" s="30"/>
      <c r="BU212" s="30"/>
      <c r="BV212" s="30"/>
      <c r="BW212" s="31"/>
      <c r="BX212" s="33"/>
      <c r="BY212" s="21"/>
      <c r="BZ212" s="22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2"/>
      <c r="CR212" s="31"/>
      <c r="CS212" s="30"/>
      <c r="CT212" s="30"/>
      <c r="CU212" s="30"/>
      <c r="CV212" s="31"/>
      <c r="CW212" s="33"/>
      <c r="CX212" s="21"/>
      <c r="CY212" s="22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2"/>
      <c r="DQ212" s="31"/>
      <c r="DR212" s="30"/>
      <c r="DS212" s="30"/>
      <c r="DT212" s="30"/>
      <c r="DU212" s="31"/>
      <c r="DV212" s="33"/>
      <c r="DW212" s="21"/>
      <c r="DX212" s="22"/>
      <c r="DY212" s="31"/>
      <c r="DZ212" s="31"/>
      <c r="EA212" s="31"/>
      <c r="EB212" s="31"/>
    </row>
    <row r="213" spans="1:132" s="26" customFormat="1" ht="18.75">
      <c r="A213" s="21"/>
      <c r="B213" s="22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2"/>
      <c r="T213" s="31"/>
      <c r="U213" s="31"/>
      <c r="V213" s="31"/>
      <c r="W213" s="31"/>
      <c r="X213" s="30"/>
      <c r="Y213" s="30"/>
      <c r="Z213" s="30"/>
      <c r="AA213" s="21"/>
      <c r="AB213" s="22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2"/>
      <c r="AT213" s="31"/>
      <c r="AU213" s="30"/>
      <c r="AV213" s="30"/>
      <c r="AW213" s="30"/>
      <c r="AX213" s="31"/>
      <c r="AY213" s="33"/>
      <c r="AZ213" s="21"/>
      <c r="BA213" s="22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2"/>
      <c r="BS213" s="31"/>
      <c r="BT213" s="30"/>
      <c r="BU213" s="30"/>
      <c r="BV213" s="30"/>
      <c r="BW213" s="31"/>
      <c r="BX213" s="33"/>
      <c r="BY213" s="21"/>
      <c r="BZ213" s="22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2"/>
      <c r="CR213" s="31"/>
      <c r="CS213" s="30"/>
      <c r="CT213" s="30"/>
      <c r="CU213" s="30"/>
      <c r="CV213" s="31"/>
      <c r="CW213" s="33"/>
      <c r="CX213" s="21"/>
      <c r="CY213" s="22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2"/>
      <c r="DQ213" s="31"/>
      <c r="DR213" s="30"/>
      <c r="DS213" s="30"/>
      <c r="DT213" s="30"/>
      <c r="DU213" s="31"/>
      <c r="DV213" s="33"/>
      <c r="DW213" s="21"/>
      <c r="DX213" s="22"/>
      <c r="DY213" s="31"/>
      <c r="DZ213" s="31"/>
      <c r="EA213" s="31"/>
      <c r="EB213" s="31"/>
    </row>
    <row r="214" spans="1:132" s="26" customFormat="1" ht="18.75">
      <c r="A214" s="21"/>
      <c r="B214" s="22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2"/>
      <c r="T214" s="31"/>
      <c r="U214" s="31"/>
      <c r="V214" s="31"/>
      <c r="W214" s="31"/>
      <c r="X214" s="30"/>
      <c r="Y214" s="30"/>
      <c r="Z214" s="30"/>
      <c r="AA214" s="21"/>
      <c r="AB214" s="22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2"/>
      <c r="AT214" s="31"/>
      <c r="AU214" s="30"/>
      <c r="AV214" s="30"/>
      <c r="AW214" s="30"/>
      <c r="AX214" s="31"/>
      <c r="AY214" s="33"/>
      <c r="AZ214" s="21"/>
      <c r="BA214" s="22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2"/>
      <c r="BS214" s="31"/>
      <c r="BT214" s="30"/>
      <c r="BU214" s="30"/>
      <c r="BV214" s="30"/>
      <c r="BW214" s="31"/>
      <c r="BX214" s="33"/>
      <c r="BY214" s="21"/>
      <c r="BZ214" s="22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2"/>
      <c r="CR214" s="31"/>
      <c r="CS214" s="30"/>
      <c r="CT214" s="30"/>
      <c r="CU214" s="30"/>
      <c r="CV214" s="31"/>
      <c r="CW214" s="33"/>
      <c r="CX214" s="21"/>
      <c r="CY214" s="22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2"/>
      <c r="DQ214" s="31"/>
      <c r="DR214" s="30"/>
      <c r="DS214" s="30"/>
      <c r="DT214" s="30"/>
      <c r="DU214" s="31"/>
      <c r="DV214" s="33"/>
      <c r="DW214" s="21"/>
      <c r="DX214" s="22"/>
      <c r="DY214" s="31"/>
      <c r="DZ214" s="31"/>
      <c r="EA214" s="31"/>
      <c r="EB214" s="31"/>
    </row>
    <row r="215" spans="1:132" s="26" customFormat="1" ht="18.75">
      <c r="A215" s="21"/>
      <c r="B215" s="22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2"/>
      <c r="T215" s="31"/>
      <c r="U215" s="31"/>
      <c r="V215" s="31"/>
      <c r="W215" s="31"/>
      <c r="X215" s="30"/>
      <c r="Y215" s="30"/>
      <c r="Z215" s="30"/>
      <c r="AA215" s="21"/>
      <c r="AB215" s="2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2"/>
      <c r="AT215" s="31"/>
      <c r="AU215" s="30"/>
      <c r="AV215" s="30"/>
      <c r="AW215" s="30"/>
      <c r="AX215" s="31"/>
      <c r="AY215" s="33"/>
      <c r="AZ215" s="21"/>
      <c r="BA215" s="22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2"/>
      <c r="BS215" s="31"/>
      <c r="BT215" s="30"/>
      <c r="BU215" s="30"/>
      <c r="BV215" s="30"/>
      <c r="BW215" s="31"/>
      <c r="BX215" s="33"/>
      <c r="BY215" s="21"/>
      <c r="BZ215" s="22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2"/>
      <c r="CR215" s="31"/>
      <c r="CS215" s="30"/>
      <c r="CT215" s="30"/>
      <c r="CU215" s="30"/>
      <c r="CV215" s="31"/>
      <c r="CW215" s="33"/>
      <c r="CX215" s="21"/>
      <c r="CY215" s="22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2"/>
      <c r="DQ215" s="31"/>
      <c r="DR215" s="30"/>
      <c r="DS215" s="30"/>
      <c r="DT215" s="30"/>
      <c r="DU215" s="31"/>
      <c r="DV215" s="33"/>
      <c r="DW215" s="21"/>
      <c r="DX215" s="22"/>
      <c r="DY215" s="31"/>
      <c r="DZ215" s="31"/>
      <c r="EA215" s="31"/>
      <c r="EB215" s="31"/>
    </row>
    <row r="216" spans="1:132" s="26" customFormat="1" ht="18.75">
      <c r="A216" s="102"/>
      <c r="B216" s="102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102"/>
      <c r="AB216" s="102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40"/>
      <c r="AZ216" s="102"/>
      <c r="BA216" s="102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40"/>
      <c r="BY216" s="102"/>
      <c r="BZ216" s="102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40"/>
      <c r="CX216" s="102"/>
      <c r="CY216" s="102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40"/>
      <c r="DW216" s="102"/>
      <c r="DX216" s="102"/>
      <c r="DY216" s="39"/>
      <c r="DZ216" s="39"/>
      <c r="EA216" s="39"/>
      <c r="EB216" s="39"/>
    </row>
    <row r="217" spans="1:132" s="26" customFormat="1" ht="18.7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  <c r="CW217" s="103"/>
      <c r="CX217" s="103"/>
      <c r="CY217" s="103"/>
      <c r="CZ217" s="103"/>
      <c r="DA217" s="103"/>
      <c r="DB217" s="103"/>
      <c r="DC217" s="103"/>
      <c r="DD217" s="103"/>
      <c r="DE217" s="103"/>
      <c r="DF217" s="103"/>
      <c r="DG217" s="103"/>
      <c r="DH217" s="103"/>
      <c r="DI217" s="103"/>
      <c r="DJ217" s="103"/>
      <c r="DK217" s="103"/>
      <c r="DL217" s="103"/>
      <c r="DM217" s="103"/>
      <c r="DN217" s="103"/>
      <c r="DO217" s="103"/>
      <c r="DP217" s="103"/>
      <c r="DQ217" s="103"/>
      <c r="DR217" s="103"/>
      <c r="DS217" s="103"/>
      <c r="DT217" s="103"/>
      <c r="DU217" s="103"/>
      <c r="DV217" s="103"/>
      <c r="DW217" s="103"/>
      <c r="DX217" s="103"/>
      <c r="DY217" s="103"/>
      <c r="DZ217" s="103"/>
      <c r="EA217" s="103"/>
      <c r="EB217" s="103"/>
    </row>
    <row r="218" spans="1:132" s="26" customFormat="1" ht="18.75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  <c r="CP218" s="101"/>
      <c r="CQ218" s="101"/>
      <c r="CR218" s="101"/>
      <c r="CS218" s="101"/>
      <c r="CT218" s="101"/>
      <c r="CU218" s="101"/>
      <c r="CV218" s="101"/>
      <c r="CW218" s="101"/>
      <c r="CX218" s="101"/>
      <c r="CY218" s="101"/>
      <c r="CZ218" s="101"/>
      <c r="DA218" s="101"/>
      <c r="DB218" s="101"/>
      <c r="DC218" s="101"/>
      <c r="DD218" s="101"/>
      <c r="DE218" s="101"/>
      <c r="DF218" s="101"/>
      <c r="DG218" s="101"/>
      <c r="DH218" s="101"/>
      <c r="DI218" s="101"/>
      <c r="DJ218" s="101"/>
      <c r="DK218" s="101"/>
      <c r="DL218" s="101"/>
      <c r="DM218" s="101"/>
      <c r="DN218" s="101"/>
      <c r="DO218" s="101"/>
      <c r="DP218" s="101"/>
      <c r="DQ218" s="101"/>
      <c r="DR218" s="101"/>
      <c r="DS218" s="101"/>
      <c r="DT218" s="101"/>
      <c r="DU218" s="101"/>
      <c r="DV218" s="101"/>
      <c r="DW218" s="101"/>
      <c r="DX218" s="101"/>
      <c r="DY218" s="101"/>
      <c r="DZ218" s="101"/>
      <c r="EA218" s="101"/>
      <c r="EB218" s="101"/>
    </row>
    <row r="219" spans="1:132" s="26" customFormat="1" ht="18.75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1"/>
      <c r="CM219" s="101"/>
      <c r="CN219" s="101"/>
      <c r="CO219" s="101"/>
      <c r="CP219" s="101"/>
      <c r="CQ219" s="101"/>
      <c r="CR219" s="101"/>
      <c r="CS219" s="101"/>
      <c r="CT219" s="101"/>
      <c r="CU219" s="101"/>
      <c r="CV219" s="101"/>
      <c r="CW219" s="101"/>
      <c r="CX219" s="101"/>
      <c r="CY219" s="101"/>
      <c r="CZ219" s="101"/>
      <c r="DA219" s="101"/>
      <c r="DB219" s="101"/>
      <c r="DC219" s="101"/>
      <c r="DD219" s="101"/>
      <c r="DE219" s="101"/>
      <c r="DF219" s="101"/>
      <c r="DG219" s="101"/>
      <c r="DH219" s="101"/>
      <c r="DI219" s="101"/>
      <c r="DJ219" s="101"/>
      <c r="DK219" s="101"/>
      <c r="DL219" s="101"/>
      <c r="DM219" s="101"/>
      <c r="DN219" s="101"/>
      <c r="DO219" s="101"/>
      <c r="DP219" s="101"/>
      <c r="DQ219" s="101"/>
      <c r="DR219" s="101"/>
      <c r="DS219" s="101"/>
      <c r="DT219" s="101"/>
      <c r="DU219" s="101"/>
      <c r="DV219" s="101"/>
      <c r="DW219" s="101"/>
      <c r="DX219" s="101"/>
      <c r="DY219" s="101"/>
      <c r="DZ219" s="101"/>
      <c r="EA219" s="101"/>
      <c r="EB219" s="101"/>
    </row>
    <row r="220" spans="1:132" s="26" customFormat="1" ht="18.75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  <c r="DH220" s="108"/>
      <c r="DI220" s="108"/>
      <c r="DJ220" s="108"/>
      <c r="DK220" s="108"/>
      <c r="DL220" s="108"/>
      <c r="DM220" s="108"/>
      <c r="DN220" s="108"/>
      <c r="DO220" s="108"/>
      <c r="DP220" s="108"/>
      <c r="DQ220" s="108"/>
      <c r="DR220" s="108"/>
      <c r="DS220" s="108"/>
      <c r="DT220" s="108"/>
      <c r="DU220" s="108"/>
      <c r="DV220" s="108"/>
      <c r="DW220" s="108"/>
      <c r="DX220" s="108"/>
      <c r="DY220" s="108"/>
      <c r="DZ220" s="108"/>
      <c r="EA220" s="108"/>
      <c r="EB220" s="108"/>
    </row>
    <row r="221" spans="1:132" s="26" customFormat="1" ht="18.75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  <c r="CC221" s="107"/>
      <c r="CD221" s="107"/>
      <c r="CE221" s="107"/>
      <c r="CF221" s="107"/>
      <c r="CG221" s="107"/>
      <c r="CH221" s="107"/>
      <c r="CI221" s="107"/>
      <c r="CJ221" s="107"/>
      <c r="CK221" s="107"/>
      <c r="CL221" s="107"/>
      <c r="CM221" s="107"/>
      <c r="CN221" s="107"/>
      <c r="CO221" s="107"/>
      <c r="CP221" s="107"/>
      <c r="CQ221" s="107"/>
      <c r="CR221" s="107"/>
      <c r="CS221" s="107"/>
      <c r="CT221" s="107"/>
      <c r="CU221" s="107"/>
      <c r="CV221" s="107"/>
      <c r="CW221" s="107"/>
      <c r="CX221" s="107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07"/>
      <c r="DK221" s="107"/>
      <c r="DL221" s="107"/>
      <c r="DM221" s="107"/>
      <c r="DN221" s="107"/>
      <c r="DO221" s="107"/>
      <c r="DP221" s="107"/>
      <c r="DQ221" s="107"/>
      <c r="DR221" s="107"/>
      <c r="DS221" s="107"/>
      <c r="DT221" s="107"/>
      <c r="DU221" s="107"/>
      <c r="DV221" s="107"/>
      <c r="DW221" s="107"/>
      <c r="DX221" s="107"/>
      <c r="DY221" s="107"/>
      <c r="DZ221" s="107"/>
      <c r="EA221" s="107"/>
      <c r="EB221" s="107"/>
    </row>
    <row r="222" spans="1:132" s="26" customFormat="1" ht="18.75">
      <c r="A222" s="104"/>
      <c r="B222" s="104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4"/>
      <c r="AB222" s="104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5"/>
      <c r="AZ222" s="104"/>
      <c r="BA222" s="104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5"/>
      <c r="BY222" s="104"/>
      <c r="BZ222" s="104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1"/>
      <c r="CM222" s="101"/>
      <c r="CN222" s="101"/>
      <c r="CO222" s="101"/>
      <c r="CP222" s="101"/>
      <c r="CQ222" s="101"/>
      <c r="CR222" s="101"/>
      <c r="CS222" s="101"/>
      <c r="CT222" s="101"/>
      <c r="CU222" s="101"/>
      <c r="CV222" s="101"/>
      <c r="CW222" s="105"/>
      <c r="CX222" s="104"/>
      <c r="CY222" s="104"/>
      <c r="CZ222" s="101"/>
      <c r="DA222" s="101"/>
      <c r="DB222" s="101"/>
      <c r="DC222" s="101"/>
      <c r="DD222" s="101"/>
      <c r="DE222" s="101"/>
      <c r="DF222" s="101"/>
      <c r="DG222" s="101"/>
      <c r="DH222" s="101"/>
      <c r="DI222" s="101"/>
      <c r="DJ222" s="101"/>
      <c r="DK222" s="101"/>
      <c r="DL222" s="101"/>
      <c r="DM222" s="101"/>
      <c r="DN222" s="101"/>
      <c r="DO222" s="101"/>
      <c r="DP222" s="101"/>
      <c r="DQ222" s="101"/>
      <c r="DR222" s="101"/>
      <c r="DS222" s="101"/>
      <c r="DT222" s="101"/>
      <c r="DU222" s="101"/>
      <c r="DV222" s="105"/>
      <c r="DW222" s="104"/>
      <c r="DX222" s="104"/>
      <c r="DY222" s="101"/>
      <c r="DZ222" s="101"/>
      <c r="EA222" s="101"/>
      <c r="EB222" s="101"/>
    </row>
    <row r="223" spans="1:132" s="26" customFormat="1" ht="18.75">
      <c r="A223" s="104"/>
      <c r="B223" s="104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8"/>
      <c r="N223" s="28"/>
      <c r="O223" s="27"/>
      <c r="P223" s="28"/>
      <c r="Q223" s="28"/>
      <c r="R223" s="27"/>
      <c r="S223" s="28"/>
      <c r="T223" s="28"/>
      <c r="U223" s="28"/>
      <c r="V223" s="28"/>
      <c r="W223" s="28"/>
      <c r="X223" s="27"/>
      <c r="Y223" s="27"/>
      <c r="Z223" s="27"/>
      <c r="AA223" s="104"/>
      <c r="AB223" s="104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8"/>
      <c r="AN223" s="28"/>
      <c r="AO223" s="27"/>
      <c r="AP223" s="28"/>
      <c r="AQ223" s="28"/>
      <c r="AR223" s="27"/>
      <c r="AS223" s="28"/>
      <c r="AT223" s="28"/>
      <c r="AU223" s="27"/>
      <c r="AV223" s="27"/>
      <c r="AW223" s="27"/>
      <c r="AX223" s="28"/>
      <c r="AY223" s="106"/>
      <c r="AZ223" s="104"/>
      <c r="BA223" s="104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8"/>
      <c r="BM223" s="28"/>
      <c r="BN223" s="27"/>
      <c r="BO223" s="28"/>
      <c r="BP223" s="28"/>
      <c r="BQ223" s="27"/>
      <c r="BR223" s="28"/>
      <c r="BS223" s="28"/>
      <c r="BT223" s="27"/>
      <c r="BU223" s="27"/>
      <c r="BV223" s="27"/>
      <c r="BW223" s="28"/>
      <c r="BX223" s="106"/>
      <c r="BY223" s="104"/>
      <c r="BZ223" s="104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8"/>
      <c r="CL223" s="28"/>
      <c r="CM223" s="27"/>
      <c r="CN223" s="28"/>
      <c r="CO223" s="28"/>
      <c r="CP223" s="27"/>
      <c r="CQ223" s="28"/>
      <c r="CR223" s="28"/>
      <c r="CS223" s="27"/>
      <c r="CT223" s="27"/>
      <c r="CU223" s="27"/>
      <c r="CV223" s="28"/>
      <c r="CW223" s="106"/>
      <c r="CX223" s="104"/>
      <c r="CY223" s="104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8"/>
      <c r="DK223" s="28"/>
      <c r="DL223" s="27"/>
      <c r="DM223" s="28"/>
      <c r="DN223" s="28"/>
      <c r="DO223" s="27"/>
      <c r="DP223" s="28"/>
      <c r="DQ223" s="28"/>
      <c r="DR223" s="27"/>
      <c r="DS223" s="27"/>
      <c r="DT223" s="27"/>
      <c r="DU223" s="28"/>
      <c r="DV223" s="106"/>
      <c r="DW223" s="104"/>
      <c r="DX223" s="104"/>
      <c r="DY223" s="27"/>
      <c r="DZ223" s="27"/>
      <c r="EA223" s="27"/>
      <c r="EB223" s="27"/>
    </row>
    <row r="224" spans="1:132" s="26" customFormat="1" ht="18.75">
      <c r="A224" s="29"/>
      <c r="B224" s="18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1"/>
      <c r="S224" s="32"/>
      <c r="T224" s="31"/>
      <c r="U224" s="31"/>
      <c r="V224" s="31"/>
      <c r="W224" s="31"/>
      <c r="X224" s="30"/>
      <c r="Y224" s="30"/>
      <c r="Z224" s="30"/>
      <c r="AA224" s="29"/>
      <c r="AB224" s="18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1"/>
      <c r="AS224" s="32"/>
      <c r="AT224" s="31"/>
      <c r="AU224" s="30"/>
      <c r="AV224" s="30"/>
      <c r="AW224" s="30"/>
      <c r="AX224" s="30"/>
      <c r="AY224" s="33"/>
      <c r="AZ224" s="29"/>
      <c r="BA224" s="18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1"/>
      <c r="BR224" s="32"/>
      <c r="BS224" s="31"/>
      <c r="BT224" s="30"/>
      <c r="BU224" s="30"/>
      <c r="BV224" s="30"/>
      <c r="BW224" s="30"/>
      <c r="BX224" s="33"/>
      <c r="BY224" s="29"/>
      <c r="BZ224" s="18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1"/>
      <c r="CQ224" s="32"/>
      <c r="CR224" s="31"/>
      <c r="CS224" s="30"/>
      <c r="CT224" s="30"/>
      <c r="CU224" s="30"/>
      <c r="CV224" s="30"/>
      <c r="CW224" s="33"/>
      <c r="CX224" s="29"/>
      <c r="CY224" s="18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1"/>
      <c r="DP224" s="32"/>
      <c r="DQ224" s="31"/>
      <c r="DR224" s="30"/>
      <c r="DS224" s="30"/>
      <c r="DT224" s="30"/>
      <c r="DU224" s="30"/>
      <c r="DV224" s="33"/>
      <c r="DW224" s="29"/>
      <c r="DX224" s="18"/>
      <c r="DY224" s="30"/>
      <c r="DZ224" s="30"/>
      <c r="EA224" s="30"/>
      <c r="EB224" s="30"/>
    </row>
    <row r="225" spans="1:132" s="26" customFormat="1" ht="18.75">
      <c r="A225" s="29"/>
      <c r="B225" s="34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1"/>
      <c r="S225" s="32"/>
      <c r="T225" s="31"/>
      <c r="U225" s="31"/>
      <c r="V225" s="31"/>
      <c r="W225" s="31"/>
      <c r="X225" s="30"/>
      <c r="Y225" s="30"/>
      <c r="Z225" s="30"/>
      <c r="AA225" s="29"/>
      <c r="AB225" s="34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1"/>
      <c r="AS225" s="32"/>
      <c r="AT225" s="31"/>
      <c r="AU225" s="30"/>
      <c r="AV225" s="30"/>
      <c r="AW225" s="30"/>
      <c r="AX225" s="30"/>
      <c r="AY225" s="33"/>
      <c r="AZ225" s="29"/>
      <c r="BA225" s="34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1"/>
      <c r="BR225" s="32"/>
      <c r="BS225" s="31"/>
      <c r="BT225" s="30"/>
      <c r="BU225" s="30"/>
      <c r="BV225" s="30"/>
      <c r="BW225" s="30"/>
      <c r="BX225" s="33"/>
      <c r="BY225" s="29"/>
      <c r="BZ225" s="34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1"/>
      <c r="CQ225" s="32"/>
      <c r="CR225" s="31"/>
      <c r="CS225" s="30"/>
      <c r="CT225" s="30"/>
      <c r="CU225" s="30"/>
      <c r="CV225" s="30"/>
      <c r="CW225" s="33"/>
      <c r="CX225" s="29"/>
      <c r="CY225" s="34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1"/>
      <c r="DP225" s="32"/>
      <c r="DQ225" s="31"/>
      <c r="DR225" s="30"/>
      <c r="DS225" s="30"/>
      <c r="DT225" s="30"/>
      <c r="DU225" s="30"/>
      <c r="DV225" s="33"/>
      <c r="DW225" s="29"/>
      <c r="DX225" s="34"/>
      <c r="DY225" s="30"/>
      <c r="DZ225" s="30"/>
      <c r="EA225" s="30"/>
      <c r="EB225" s="30"/>
    </row>
    <row r="226" spans="1:132" s="26" customFormat="1" ht="18.75">
      <c r="A226" s="29"/>
      <c r="B226" s="34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1"/>
      <c r="S226" s="32"/>
      <c r="T226" s="31"/>
      <c r="U226" s="31"/>
      <c r="V226" s="31"/>
      <c r="W226" s="31"/>
      <c r="X226" s="30"/>
      <c r="Y226" s="30"/>
      <c r="Z226" s="30"/>
      <c r="AA226" s="29"/>
      <c r="AB226" s="34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1"/>
      <c r="AS226" s="32"/>
      <c r="AT226" s="31"/>
      <c r="AU226" s="30"/>
      <c r="AV226" s="30"/>
      <c r="AW226" s="30"/>
      <c r="AX226" s="30"/>
      <c r="AY226" s="33"/>
      <c r="AZ226" s="29"/>
      <c r="BA226" s="34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1"/>
      <c r="BR226" s="32"/>
      <c r="BS226" s="31"/>
      <c r="BT226" s="30"/>
      <c r="BU226" s="30"/>
      <c r="BV226" s="30"/>
      <c r="BW226" s="30"/>
      <c r="BX226" s="33"/>
      <c r="BY226" s="29"/>
      <c r="BZ226" s="34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1"/>
      <c r="CQ226" s="32"/>
      <c r="CR226" s="31"/>
      <c r="CS226" s="30"/>
      <c r="CT226" s="30"/>
      <c r="CU226" s="30"/>
      <c r="CV226" s="30"/>
      <c r="CW226" s="33"/>
      <c r="CX226" s="29"/>
      <c r="CY226" s="34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1"/>
      <c r="DP226" s="32"/>
      <c r="DQ226" s="31"/>
      <c r="DR226" s="30"/>
      <c r="DS226" s="30"/>
      <c r="DT226" s="30"/>
      <c r="DU226" s="30"/>
      <c r="DV226" s="33"/>
      <c r="DW226" s="29"/>
      <c r="DX226" s="34"/>
      <c r="DY226" s="30"/>
      <c r="DZ226" s="30"/>
      <c r="EA226" s="30"/>
      <c r="EB226" s="30"/>
    </row>
    <row r="227" spans="1:132" s="26" customFormat="1" ht="18.75">
      <c r="A227" s="21"/>
      <c r="B227" s="22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2"/>
      <c r="T227" s="31"/>
      <c r="U227" s="31"/>
      <c r="V227" s="31"/>
      <c r="W227" s="31"/>
      <c r="X227" s="30"/>
      <c r="Y227" s="30"/>
      <c r="Z227" s="30"/>
      <c r="AA227" s="21"/>
      <c r="AB227" s="22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2"/>
      <c r="AT227" s="31"/>
      <c r="AU227" s="30"/>
      <c r="AV227" s="30"/>
      <c r="AW227" s="30"/>
      <c r="AX227" s="30"/>
      <c r="AY227" s="33"/>
      <c r="AZ227" s="21"/>
      <c r="BA227" s="22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2"/>
      <c r="BS227" s="31"/>
      <c r="BT227" s="30"/>
      <c r="BU227" s="30"/>
      <c r="BV227" s="30"/>
      <c r="BW227" s="30"/>
      <c r="BX227" s="33"/>
      <c r="BY227" s="21"/>
      <c r="BZ227" s="22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2"/>
      <c r="CR227" s="31"/>
      <c r="CS227" s="30"/>
      <c r="CT227" s="30"/>
      <c r="CU227" s="30"/>
      <c r="CV227" s="30"/>
      <c r="CW227" s="33"/>
      <c r="CX227" s="21"/>
      <c r="CY227" s="22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2"/>
      <c r="DQ227" s="31"/>
      <c r="DR227" s="30"/>
      <c r="DS227" s="30"/>
      <c r="DT227" s="30"/>
      <c r="DU227" s="30"/>
      <c r="DV227" s="33"/>
      <c r="DW227" s="21"/>
      <c r="DX227" s="22"/>
      <c r="DY227" s="31"/>
      <c r="DZ227" s="31"/>
      <c r="EA227" s="31"/>
      <c r="EB227" s="31"/>
    </row>
    <row r="228" spans="1:132" s="26" customFormat="1" ht="18.75">
      <c r="A228" s="21"/>
      <c r="B228" s="23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2"/>
      <c r="S228" s="32"/>
      <c r="T228" s="31"/>
      <c r="U228" s="31"/>
      <c r="V228" s="31"/>
      <c r="W228" s="31"/>
      <c r="X228" s="30"/>
      <c r="Y228" s="30"/>
      <c r="Z228" s="30"/>
      <c r="AA228" s="21"/>
      <c r="AB228" s="23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2"/>
      <c r="AS228" s="32"/>
      <c r="AT228" s="31"/>
      <c r="AU228" s="30"/>
      <c r="AV228" s="30"/>
      <c r="AW228" s="30"/>
      <c r="AX228" s="30"/>
      <c r="AY228" s="33"/>
      <c r="AZ228" s="21"/>
      <c r="BA228" s="23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2"/>
      <c r="BR228" s="32"/>
      <c r="BS228" s="31"/>
      <c r="BT228" s="30"/>
      <c r="BU228" s="30"/>
      <c r="BV228" s="30"/>
      <c r="BW228" s="30"/>
      <c r="BX228" s="33"/>
      <c r="BY228" s="21"/>
      <c r="BZ228" s="23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2"/>
      <c r="CQ228" s="32"/>
      <c r="CR228" s="31"/>
      <c r="CS228" s="30"/>
      <c r="CT228" s="30"/>
      <c r="CU228" s="30"/>
      <c r="CV228" s="30"/>
      <c r="CW228" s="33"/>
      <c r="CX228" s="21"/>
      <c r="CY228" s="23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2"/>
      <c r="DP228" s="32"/>
      <c r="DQ228" s="31"/>
      <c r="DR228" s="30"/>
      <c r="DS228" s="30"/>
      <c r="DT228" s="30"/>
      <c r="DU228" s="30"/>
      <c r="DV228" s="33"/>
      <c r="DW228" s="21"/>
      <c r="DX228" s="23"/>
      <c r="DY228" s="31"/>
      <c r="DZ228" s="31"/>
      <c r="EA228" s="31"/>
      <c r="EB228" s="31"/>
    </row>
    <row r="229" spans="1:132" s="26" customFormat="1" ht="18.7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0"/>
      <c r="Y229" s="30"/>
      <c r="Z229" s="30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0"/>
      <c r="AV229" s="30"/>
      <c r="AW229" s="30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0"/>
      <c r="BU229" s="30"/>
      <c r="BV229" s="30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0"/>
      <c r="CT229" s="30"/>
      <c r="CU229" s="30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0"/>
      <c r="DS229" s="30"/>
      <c r="DT229" s="30"/>
      <c r="DU229" s="35"/>
      <c r="DV229" s="35"/>
      <c r="DW229" s="35"/>
      <c r="DX229" s="35"/>
      <c r="DY229" s="35"/>
      <c r="DZ229" s="35"/>
      <c r="EA229" s="35"/>
      <c r="EB229" s="35"/>
    </row>
    <row r="230" spans="1:132" s="26" customFormat="1" ht="18.75">
      <c r="A230" s="24"/>
      <c r="B230" s="25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7"/>
      <c r="Y230" s="37"/>
      <c r="Z230" s="37"/>
      <c r="AA230" s="24"/>
      <c r="AB230" s="25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7"/>
      <c r="AV230" s="37"/>
      <c r="AW230" s="37"/>
      <c r="AX230" s="37"/>
      <c r="AY230" s="38"/>
      <c r="AZ230" s="24"/>
      <c r="BA230" s="25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7"/>
      <c r="BU230" s="37"/>
      <c r="BV230" s="37"/>
      <c r="BW230" s="37"/>
      <c r="BX230" s="38"/>
      <c r="BY230" s="24"/>
      <c r="BZ230" s="25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7"/>
      <c r="CT230" s="37"/>
      <c r="CU230" s="37"/>
      <c r="CV230" s="37"/>
      <c r="CW230" s="38"/>
      <c r="CX230" s="24"/>
      <c r="CY230" s="25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7"/>
      <c r="DS230" s="37"/>
      <c r="DT230" s="37"/>
      <c r="DU230" s="37"/>
      <c r="DV230" s="38"/>
      <c r="DW230" s="24"/>
      <c r="DX230" s="25"/>
      <c r="DY230" s="36"/>
      <c r="DZ230" s="36"/>
      <c r="EA230" s="36"/>
      <c r="EB230" s="36"/>
    </row>
    <row r="231" spans="1:132" s="26" customFormat="1" ht="18.75">
      <c r="A231" s="21"/>
      <c r="B231" s="22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2"/>
      <c r="T231" s="31"/>
      <c r="U231" s="31"/>
      <c r="V231" s="31"/>
      <c r="W231" s="31"/>
      <c r="X231" s="30"/>
      <c r="Y231" s="30"/>
      <c r="Z231" s="30"/>
      <c r="AA231" s="21"/>
      <c r="AB231" s="22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2"/>
      <c r="AT231" s="31"/>
      <c r="AU231" s="30"/>
      <c r="AV231" s="30"/>
      <c r="AW231" s="30"/>
      <c r="AX231" s="31"/>
      <c r="AY231" s="33"/>
      <c r="AZ231" s="21"/>
      <c r="BA231" s="22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2"/>
      <c r="BS231" s="31"/>
      <c r="BT231" s="30"/>
      <c r="BU231" s="30"/>
      <c r="BV231" s="30"/>
      <c r="BW231" s="31"/>
      <c r="BX231" s="33"/>
      <c r="BY231" s="21"/>
      <c r="BZ231" s="22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2"/>
      <c r="CR231" s="31"/>
      <c r="CS231" s="30"/>
      <c r="CT231" s="30"/>
      <c r="CU231" s="30"/>
      <c r="CV231" s="31"/>
      <c r="CW231" s="33"/>
      <c r="CX231" s="21"/>
      <c r="CY231" s="22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2"/>
      <c r="DQ231" s="31"/>
      <c r="DR231" s="30"/>
      <c r="DS231" s="30"/>
      <c r="DT231" s="30"/>
      <c r="DU231" s="31"/>
      <c r="DV231" s="33"/>
      <c r="DW231" s="21"/>
      <c r="DX231" s="22"/>
      <c r="DY231" s="31"/>
      <c r="DZ231" s="31"/>
      <c r="EA231" s="31"/>
      <c r="EB231" s="31"/>
    </row>
    <row r="232" spans="1:132" s="26" customFormat="1" ht="18.75">
      <c r="A232" s="21"/>
      <c r="B232" s="22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2"/>
      <c r="T232" s="31"/>
      <c r="U232" s="31"/>
      <c r="V232" s="31"/>
      <c r="W232" s="31"/>
      <c r="X232" s="30"/>
      <c r="Y232" s="30"/>
      <c r="Z232" s="30"/>
      <c r="AA232" s="21"/>
      <c r="AB232" s="22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2"/>
      <c r="AT232" s="31"/>
      <c r="AU232" s="30"/>
      <c r="AV232" s="30"/>
      <c r="AW232" s="30"/>
      <c r="AX232" s="31"/>
      <c r="AY232" s="33"/>
      <c r="AZ232" s="21"/>
      <c r="BA232" s="22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2"/>
      <c r="BS232" s="31"/>
      <c r="BT232" s="30"/>
      <c r="BU232" s="30"/>
      <c r="BV232" s="30"/>
      <c r="BW232" s="31"/>
      <c r="BX232" s="33"/>
      <c r="BY232" s="21"/>
      <c r="BZ232" s="22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2"/>
      <c r="CR232" s="31"/>
      <c r="CS232" s="30"/>
      <c r="CT232" s="30"/>
      <c r="CU232" s="30"/>
      <c r="CV232" s="31"/>
      <c r="CW232" s="33"/>
      <c r="CX232" s="21"/>
      <c r="CY232" s="22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2"/>
      <c r="DQ232" s="31"/>
      <c r="DR232" s="30"/>
      <c r="DS232" s="30"/>
      <c r="DT232" s="30"/>
      <c r="DU232" s="31"/>
      <c r="DV232" s="33"/>
      <c r="DW232" s="21"/>
      <c r="DX232" s="22"/>
      <c r="DY232" s="31"/>
      <c r="DZ232" s="31"/>
      <c r="EA232" s="31"/>
      <c r="EB232" s="31"/>
    </row>
    <row r="233" spans="1:132" s="26" customFormat="1" ht="18.75">
      <c r="A233" s="21"/>
      <c r="B233" s="22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2"/>
      <c r="T233" s="31"/>
      <c r="U233" s="31"/>
      <c r="V233" s="31"/>
      <c r="W233" s="31"/>
      <c r="X233" s="30"/>
      <c r="Y233" s="30"/>
      <c r="Z233" s="30"/>
      <c r="AA233" s="21"/>
      <c r="AB233" s="22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2"/>
      <c r="AT233" s="31"/>
      <c r="AU233" s="30"/>
      <c r="AV233" s="30"/>
      <c r="AW233" s="30"/>
      <c r="AX233" s="31"/>
      <c r="AY233" s="33"/>
      <c r="AZ233" s="21"/>
      <c r="BA233" s="22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2"/>
      <c r="BS233" s="31"/>
      <c r="BT233" s="30"/>
      <c r="BU233" s="30"/>
      <c r="BV233" s="30"/>
      <c r="BW233" s="31"/>
      <c r="BX233" s="33"/>
      <c r="BY233" s="21"/>
      <c r="BZ233" s="22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2"/>
      <c r="CR233" s="31"/>
      <c r="CS233" s="30"/>
      <c r="CT233" s="30"/>
      <c r="CU233" s="30"/>
      <c r="CV233" s="31"/>
      <c r="CW233" s="33"/>
      <c r="CX233" s="21"/>
      <c r="CY233" s="22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2"/>
      <c r="DQ233" s="31"/>
      <c r="DR233" s="30"/>
      <c r="DS233" s="30"/>
      <c r="DT233" s="30"/>
      <c r="DU233" s="31"/>
      <c r="DV233" s="33"/>
      <c r="DW233" s="21"/>
      <c r="DX233" s="22"/>
      <c r="DY233" s="31"/>
      <c r="DZ233" s="31"/>
      <c r="EA233" s="31"/>
      <c r="EB233" s="31"/>
    </row>
    <row r="234" spans="1:132" s="26" customFormat="1" ht="18.75">
      <c r="A234" s="21"/>
      <c r="B234" s="22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2"/>
      <c r="T234" s="31"/>
      <c r="U234" s="31"/>
      <c r="V234" s="31"/>
      <c r="W234" s="31"/>
      <c r="X234" s="30"/>
      <c r="Y234" s="30"/>
      <c r="Z234" s="30"/>
      <c r="AA234" s="21"/>
      <c r="AB234" s="22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2"/>
      <c r="AT234" s="31"/>
      <c r="AU234" s="30"/>
      <c r="AV234" s="30"/>
      <c r="AW234" s="30"/>
      <c r="AX234" s="31"/>
      <c r="AY234" s="33"/>
      <c r="AZ234" s="21"/>
      <c r="BA234" s="22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2"/>
      <c r="BS234" s="31"/>
      <c r="BT234" s="30"/>
      <c r="BU234" s="30"/>
      <c r="BV234" s="30"/>
      <c r="BW234" s="31"/>
      <c r="BX234" s="33"/>
      <c r="BY234" s="21"/>
      <c r="BZ234" s="22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2"/>
      <c r="CR234" s="31"/>
      <c r="CS234" s="30"/>
      <c r="CT234" s="30"/>
      <c r="CU234" s="30"/>
      <c r="CV234" s="31"/>
      <c r="CW234" s="33"/>
      <c r="CX234" s="21"/>
      <c r="CY234" s="22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2"/>
      <c r="DQ234" s="31"/>
      <c r="DR234" s="30"/>
      <c r="DS234" s="30"/>
      <c r="DT234" s="30"/>
      <c r="DU234" s="31"/>
      <c r="DV234" s="33"/>
      <c r="DW234" s="21"/>
      <c r="DX234" s="22"/>
      <c r="DY234" s="31"/>
      <c r="DZ234" s="31"/>
      <c r="EA234" s="31"/>
      <c r="EB234" s="31"/>
    </row>
    <row r="235" spans="1:132" s="26" customFormat="1" ht="18.75">
      <c r="A235" s="21"/>
      <c r="B235" s="22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2"/>
      <c r="T235" s="31"/>
      <c r="U235" s="31"/>
      <c r="V235" s="31"/>
      <c r="W235" s="31"/>
      <c r="X235" s="30"/>
      <c r="Y235" s="30"/>
      <c r="Z235" s="30"/>
      <c r="AA235" s="21"/>
      <c r="AB235" s="22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2"/>
      <c r="AT235" s="31"/>
      <c r="AU235" s="30"/>
      <c r="AV235" s="30"/>
      <c r="AW235" s="30"/>
      <c r="AX235" s="31"/>
      <c r="AY235" s="33"/>
      <c r="AZ235" s="21"/>
      <c r="BA235" s="22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2"/>
      <c r="BS235" s="31"/>
      <c r="BT235" s="30"/>
      <c r="BU235" s="30"/>
      <c r="BV235" s="30"/>
      <c r="BW235" s="31"/>
      <c r="BX235" s="33"/>
      <c r="BY235" s="21"/>
      <c r="BZ235" s="22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2"/>
      <c r="CR235" s="31"/>
      <c r="CS235" s="30"/>
      <c r="CT235" s="30"/>
      <c r="CU235" s="30"/>
      <c r="CV235" s="31"/>
      <c r="CW235" s="33"/>
      <c r="CX235" s="21"/>
      <c r="CY235" s="22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2"/>
      <c r="DQ235" s="31"/>
      <c r="DR235" s="30"/>
      <c r="DS235" s="30"/>
      <c r="DT235" s="30"/>
      <c r="DU235" s="31"/>
      <c r="DV235" s="33"/>
      <c r="DW235" s="21"/>
      <c r="DX235" s="22"/>
      <c r="DY235" s="31"/>
      <c r="DZ235" s="31"/>
      <c r="EA235" s="31"/>
      <c r="EB235" s="31"/>
    </row>
    <row r="236" spans="1:132" s="26" customFormat="1" ht="18.75">
      <c r="A236" s="102"/>
      <c r="B236" s="102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102"/>
      <c r="AB236" s="102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40"/>
      <c r="AZ236" s="102"/>
      <c r="BA236" s="102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40"/>
      <c r="BY236" s="102"/>
      <c r="BZ236" s="102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40"/>
      <c r="CX236" s="102"/>
      <c r="CY236" s="102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40"/>
      <c r="DW236" s="102"/>
      <c r="DX236" s="102"/>
      <c r="DY236" s="39"/>
      <c r="DZ236" s="39"/>
      <c r="EA236" s="39"/>
      <c r="EB236" s="39"/>
    </row>
    <row r="237" spans="1:132" s="26" customFormat="1" ht="18.7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 s="103"/>
      <c r="CU237" s="103"/>
      <c r="CV237" s="103"/>
      <c r="CW237" s="103"/>
      <c r="CX237" s="103"/>
      <c r="CY237" s="103"/>
      <c r="CZ237" s="103"/>
      <c r="DA237" s="103"/>
      <c r="DB237" s="103"/>
      <c r="DC237" s="103"/>
      <c r="DD237" s="103"/>
      <c r="DE237" s="103"/>
      <c r="DF237" s="103"/>
      <c r="DG237" s="103"/>
      <c r="DH237" s="103"/>
      <c r="DI237" s="103"/>
      <c r="DJ237" s="103"/>
      <c r="DK237" s="103"/>
      <c r="DL237" s="103"/>
      <c r="DM237" s="103"/>
      <c r="DN237" s="103"/>
      <c r="DO237" s="103"/>
      <c r="DP237" s="103"/>
      <c r="DQ237" s="103"/>
      <c r="DR237" s="103"/>
      <c r="DS237" s="103"/>
      <c r="DT237" s="103"/>
      <c r="DU237" s="103"/>
      <c r="DV237" s="103"/>
      <c r="DW237" s="103"/>
      <c r="DX237" s="103"/>
      <c r="DY237" s="103"/>
      <c r="DZ237" s="103"/>
      <c r="EA237" s="103"/>
      <c r="EB237" s="103"/>
    </row>
    <row r="238" spans="1:132" s="26" customFormat="1" ht="18.75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1"/>
      <c r="CM238" s="101"/>
      <c r="CN238" s="101"/>
      <c r="CO238" s="101"/>
      <c r="CP238" s="101"/>
      <c r="CQ238" s="101"/>
      <c r="CR238" s="101"/>
      <c r="CS238" s="101"/>
      <c r="CT238" s="101"/>
      <c r="CU238" s="101"/>
      <c r="CV238" s="101"/>
      <c r="CW238" s="101"/>
      <c r="CX238" s="101"/>
      <c r="CY238" s="101"/>
      <c r="CZ238" s="101"/>
      <c r="DA238" s="101"/>
      <c r="DB238" s="101"/>
      <c r="DC238" s="101"/>
      <c r="DD238" s="101"/>
      <c r="DE238" s="101"/>
      <c r="DF238" s="101"/>
      <c r="DG238" s="101"/>
      <c r="DH238" s="101"/>
      <c r="DI238" s="101"/>
      <c r="DJ238" s="101"/>
      <c r="DK238" s="101"/>
      <c r="DL238" s="101"/>
      <c r="DM238" s="101"/>
      <c r="DN238" s="101"/>
      <c r="DO238" s="101"/>
      <c r="DP238" s="101"/>
      <c r="DQ238" s="101"/>
      <c r="DR238" s="101"/>
      <c r="DS238" s="101"/>
      <c r="DT238" s="101"/>
      <c r="DU238" s="101"/>
      <c r="DV238" s="101"/>
      <c r="DW238" s="101"/>
      <c r="DX238" s="101"/>
      <c r="DY238" s="101"/>
      <c r="DZ238" s="101"/>
      <c r="EA238" s="101"/>
      <c r="EB238" s="101"/>
    </row>
    <row r="239" spans="1:132" s="26" customFormat="1" ht="18.7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  <c r="CP239" s="101"/>
      <c r="CQ239" s="101"/>
      <c r="CR239" s="101"/>
      <c r="CS239" s="101"/>
      <c r="CT239" s="101"/>
      <c r="CU239" s="101"/>
      <c r="CV239" s="101"/>
      <c r="CW239" s="101"/>
      <c r="CX239" s="101"/>
      <c r="CY239" s="101"/>
      <c r="CZ239" s="101"/>
      <c r="DA239" s="101"/>
      <c r="DB239" s="101"/>
      <c r="DC239" s="101"/>
      <c r="DD239" s="101"/>
      <c r="DE239" s="101"/>
      <c r="DF239" s="101"/>
      <c r="DG239" s="101"/>
      <c r="DH239" s="101"/>
      <c r="DI239" s="101"/>
      <c r="DJ239" s="101"/>
      <c r="DK239" s="101"/>
      <c r="DL239" s="101"/>
      <c r="DM239" s="101"/>
      <c r="DN239" s="101"/>
      <c r="DO239" s="101"/>
      <c r="DP239" s="101"/>
      <c r="DQ239" s="101"/>
      <c r="DR239" s="101"/>
      <c r="DS239" s="101"/>
      <c r="DT239" s="101"/>
      <c r="DU239" s="101"/>
      <c r="DV239" s="101"/>
      <c r="DW239" s="101"/>
      <c r="DX239" s="101"/>
      <c r="DY239" s="101"/>
      <c r="DZ239" s="101"/>
      <c r="EA239" s="101"/>
      <c r="EB239" s="101"/>
    </row>
    <row r="240" spans="1:132" s="26" customFormat="1" ht="18.75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  <c r="DH240" s="108"/>
      <c r="DI240" s="108"/>
      <c r="DJ240" s="108"/>
      <c r="DK240" s="108"/>
      <c r="DL240" s="108"/>
      <c r="DM240" s="108"/>
      <c r="DN240" s="108"/>
      <c r="DO240" s="108"/>
      <c r="DP240" s="108"/>
      <c r="DQ240" s="108"/>
      <c r="DR240" s="108"/>
      <c r="DS240" s="108"/>
      <c r="DT240" s="108"/>
      <c r="DU240" s="108"/>
      <c r="DV240" s="108"/>
      <c r="DW240" s="108"/>
      <c r="DX240" s="108"/>
      <c r="DY240" s="108"/>
      <c r="DZ240" s="108"/>
      <c r="EA240" s="108"/>
      <c r="EB240" s="108"/>
    </row>
    <row r="241" spans="1:132" s="26" customFormat="1" ht="18.75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  <c r="BZ241" s="107"/>
      <c r="CA241" s="107"/>
      <c r="CB241" s="107"/>
      <c r="CC241" s="107"/>
      <c r="CD241" s="107"/>
      <c r="CE241" s="107"/>
      <c r="CF241" s="107"/>
      <c r="CG241" s="107"/>
      <c r="CH241" s="107"/>
      <c r="CI241" s="107"/>
      <c r="CJ241" s="107"/>
      <c r="CK241" s="107"/>
      <c r="CL241" s="107"/>
      <c r="CM241" s="107"/>
      <c r="CN241" s="107"/>
      <c r="CO241" s="107"/>
      <c r="CP241" s="107"/>
      <c r="CQ241" s="107"/>
      <c r="CR241" s="107"/>
      <c r="CS241" s="107"/>
      <c r="CT241" s="107"/>
      <c r="CU241" s="107"/>
      <c r="CV241" s="107"/>
      <c r="CW241" s="107"/>
      <c r="CX241" s="107"/>
      <c r="CY241" s="107"/>
      <c r="CZ241" s="107"/>
      <c r="DA241" s="107"/>
      <c r="DB241" s="107"/>
      <c r="DC241" s="107"/>
      <c r="DD241" s="107"/>
      <c r="DE241" s="107"/>
      <c r="DF241" s="107"/>
      <c r="DG241" s="107"/>
      <c r="DH241" s="107"/>
      <c r="DI241" s="107"/>
      <c r="DJ241" s="107"/>
      <c r="DK241" s="107"/>
      <c r="DL241" s="107"/>
      <c r="DM241" s="107"/>
      <c r="DN241" s="107"/>
      <c r="DO241" s="107"/>
      <c r="DP241" s="107"/>
      <c r="DQ241" s="107"/>
      <c r="DR241" s="107"/>
      <c r="DS241" s="107"/>
      <c r="DT241" s="107"/>
      <c r="DU241" s="107"/>
      <c r="DV241" s="107"/>
      <c r="DW241" s="107"/>
      <c r="DX241" s="107"/>
      <c r="DY241" s="107"/>
      <c r="DZ241" s="107"/>
      <c r="EA241" s="107"/>
      <c r="EB241" s="107"/>
    </row>
    <row r="242" spans="1:132" s="26" customFormat="1" ht="18.75">
      <c r="A242" s="104"/>
      <c r="B242" s="104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4"/>
      <c r="AB242" s="104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5"/>
      <c r="AZ242" s="104"/>
      <c r="BA242" s="104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1"/>
      <c r="BN242" s="101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5"/>
      <c r="BY242" s="104"/>
      <c r="BZ242" s="104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1"/>
      <c r="CM242" s="101"/>
      <c r="CN242" s="101"/>
      <c r="CO242" s="101"/>
      <c r="CP242" s="101"/>
      <c r="CQ242" s="101"/>
      <c r="CR242" s="101"/>
      <c r="CS242" s="101"/>
      <c r="CT242" s="101"/>
      <c r="CU242" s="101"/>
      <c r="CV242" s="101"/>
      <c r="CW242" s="105"/>
      <c r="CX242" s="104"/>
      <c r="CY242" s="104"/>
      <c r="CZ242" s="101"/>
      <c r="DA242" s="101"/>
      <c r="DB242" s="101"/>
      <c r="DC242" s="101"/>
      <c r="DD242" s="101"/>
      <c r="DE242" s="101"/>
      <c r="DF242" s="101"/>
      <c r="DG242" s="101"/>
      <c r="DH242" s="101"/>
      <c r="DI242" s="101"/>
      <c r="DJ242" s="101"/>
      <c r="DK242" s="101"/>
      <c r="DL242" s="101"/>
      <c r="DM242" s="101"/>
      <c r="DN242" s="101"/>
      <c r="DO242" s="101"/>
      <c r="DP242" s="101"/>
      <c r="DQ242" s="101"/>
      <c r="DR242" s="101"/>
      <c r="DS242" s="101"/>
      <c r="DT242" s="101"/>
      <c r="DU242" s="101"/>
      <c r="DV242" s="105"/>
      <c r="DW242" s="104"/>
      <c r="DX242" s="104"/>
      <c r="DY242" s="101"/>
      <c r="DZ242" s="101"/>
      <c r="EA242" s="101"/>
      <c r="EB242" s="101"/>
    </row>
    <row r="243" spans="1:132" s="26" customFormat="1" ht="18.75">
      <c r="A243" s="104"/>
      <c r="B243" s="104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8"/>
      <c r="N243" s="28"/>
      <c r="O243" s="27"/>
      <c r="P243" s="28"/>
      <c r="Q243" s="28"/>
      <c r="R243" s="27"/>
      <c r="S243" s="28"/>
      <c r="T243" s="28"/>
      <c r="U243" s="28"/>
      <c r="V243" s="28"/>
      <c r="W243" s="28"/>
      <c r="X243" s="27"/>
      <c r="Y243" s="27"/>
      <c r="Z243" s="27"/>
      <c r="AA243" s="104"/>
      <c r="AB243" s="104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8"/>
      <c r="AN243" s="28"/>
      <c r="AO243" s="27"/>
      <c r="AP243" s="28"/>
      <c r="AQ243" s="28"/>
      <c r="AR243" s="27"/>
      <c r="AS243" s="28"/>
      <c r="AT243" s="28"/>
      <c r="AU243" s="27"/>
      <c r="AV243" s="27"/>
      <c r="AW243" s="27"/>
      <c r="AX243" s="28"/>
      <c r="AY243" s="106"/>
      <c r="AZ243" s="104"/>
      <c r="BA243" s="104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8"/>
      <c r="BM243" s="28"/>
      <c r="BN243" s="27"/>
      <c r="BO243" s="28"/>
      <c r="BP243" s="28"/>
      <c r="BQ243" s="27"/>
      <c r="BR243" s="28"/>
      <c r="BS243" s="28"/>
      <c r="BT243" s="27"/>
      <c r="BU243" s="27"/>
      <c r="BV243" s="27"/>
      <c r="BW243" s="28"/>
      <c r="BX243" s="106"/>
      <c r="BY243" s="104"/>
      <c r="BZ243" s="104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8"/>
      <c r="CL243" s="28"/>
      <c r="CM243" s="27"/>
      <c r="CN243" s="28"/>
      <c r="CO243" s="28"/>
      <c r="CP243" s="27"/>
      <c r="CQ243" s="28"/>
      <c r="CR243" s="28"/>
      <c r="CS243" s="27"/>
      <c r="CT243" s="27"/>
      <c r="CU243" s="27"/>
      <c r="CV243" s="28"/>
      <c r="CW243" s="106"/>
      <c r="CX243" s="104"/>
      <c r="CY243" s="104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8"/>
      <c r="DK243" s="28"/>
      <c r="DL243" s="27"/>
      <c r="DM243" s="28"/>
      <c r="DN243" s="28"/>
      <c r="DO243" s="27"/>
      <c r="DP243" s="28"/>
      <c r="DQ243" s="28"/>
      <c r="DR243" s="27"/>
      <c r="DS243" s="27"/>
      <c r="DT243" s="27"/>
      <c r="DU243" s="28"/>
      <c r="DV243" s="106"/>
      <c r="DW243" s="104"/>
      <c r="DX243" s="104"/>
      <c r="DY243" s="27"/>
      <c r="DZ243" s="27"/>
      <c r="EA243" s="27"/>
      <c r="EB243" s="27"/>
    </row>
    <row r="244" spans="1:132" s="26" customFormat="1" ht="18.75">
      <c r="A244" s="29"/>
      <c r="B244" s="18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1"/>
      <c r="S244" s="32"/>
      <c r="T244" s="31"/>
      <c r="U244" s="31"/>
      <c r="V244" s="31"/>
      <c r="W244" s="31"/>
      <c r="X244" s="30"/>
      <c r="Y244" s="30"/>
      <c r="Z244" s="30"/>
      <c r="AA244" s="29"/>
      <c r="AB244" s="18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1"/>
      <c r="AS244" s="32"/>
      <c r="AT244" s="31"/>
      <c r="AU244" s="30"/>
      <c r="AV244" s="30"/>
      <c r="AW244" s="30"/>
      <c r="AX244" s="30"/>
      <c r="AY244" s="33"/>
      <c r="AZ244" s="29"/>
      <c r="BA244" s="18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1"/>
      <c r="BR244" s="32"/>
      <c r="BS244" s="31"/>
      <c r="BT244" s="30"/>
      <c r="BU244" s="30"/>
      <c r="BV244" s="30"/>
      <c r="BW244" s="30"/>
      <c r="BX244" s="33"/>
      <c r="BY244" s="29"/>
      <c r="BZ244" s="18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1"/>
      <c r="CQ244" s="32"/>
      <c r="CR244" s="31"/>
      <c r="CS244" s="30"/>
      <c r="CT244" s="30"/>
      <c r="CU244" s="30"/>
      <c r="CV244" s="30"/>
      <c r="CW244" s="33"/>
      <c r="CX244" s="29"/>
      <c r="CY244" s="18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1"/>
      <c r="DP244" s="32"/>
      <c r="DQ244" s="31"/>
      <c r="DR244" s="30"/>
      <c r="DS244" s="30"/>
      <c r="DT244" s="30"/>
      <c r="DU244" s="30"/>
      <c r="DV244" s="33"/>
      <c r="DW244" s="29"/>
      <c r="DX244" s="18"/>
      <c r="DY244" s="30"/>
      <c r="DZ244" s="30"/>
      <c r="EA244" s="30"/>
      <c r="EB244" s="30"/>
    </row>
    <row r="245" spans="1:132" s="26" customFormat="1" ht="18.75">
      <c r="A245" s="29"/>
      <c r="B245" s="34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1"/>
      <c r="S245" s="32"/>
      <c r="T245" s="31"/>
      <c r="U245" s="31"/>
      <c r="V245" s="31"/>
      <c r="W245" s="31"/>
      <c r="X245" s="30"/>
      <c r="Y245" s="30"/>
      <c r="Z245" s="30"/>
      <c r="AA245" s="29"/>
      <c r="AB245" s="34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1"/>
      <c r="AS245" s="32"/>
      <c r="AT245" s="31"/>
      <c r="AU245" s="30"/>
      <c r="AV245" s="30"/>
      <c r="AW245" s="30"/>
      <c r="AX245" s="30"/>
      <c r="AY245" s="33"/>
      <c r="AZ245" s="29"/>
      <c r="BA245" s="34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1"/>
      <c r="BR245" s="32"/>
      <c r="BS245" s="31"/>
      <c r="BT245" s="30"/>
      <c r="BU245" s="30"/>
      <c r="BV245" s="30"/>
      <c r="BW245" s="30"/>
      <c r="BX245" s="33"/>
      <c r="BY245" s="29"/>
      <c r="BZ245" s="34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1"/>
      <c r="CQ245" s="32"/>
      <c r="CR245" s="31"/>
      <c r="CS245" s="30"/>
      <c r="CT245" s="30"/>
      <c r="CU245" s="30"/>
      <c r="CV245" s="30"/>
      <c r="CW245" s="33"/>
      <c r="CX245" s="29"/>
      <c r="CY245" s="34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1"/>
      <c r="DP245" s="32"/>
      <c r="DQ245" s="31"/>
      <c r="DR245" s="30"/>
      <c r="DS245" s="30"/>
      <c r="DT245" s="30"/>
      <c r="DU245" s="30"/>
      <c r="DV245" s="33"/>
      <c r="DW245" s="29"/>
      <c r="DX245" s="34"/>
      <c r="DY245" s="30"/>
      <c r="DZ245" s="30"/>
      <c r="EA245" s="30"/>
      <c r="EB245" s="30"/>
    </row>
    <row r="246" spans="1:132" s="26" customFormat="1" ht="18.75">
      <c r="A246" s="29"/>
      <c r="B246" s="34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1"/>
      <c r="S246" s="32"/>
      <c r="T246" s="31"/>
      <c r="U246" s="31"/>
      <c r="V246" s="31"/>
      <c r="W246" s="31"/>
      <c r="X246" s="30"/>
      <c r="Y246" s="30"/>
      <c r="Z246" s="30"/>
      <c r="AA246" s="29"/>
      <c r="AB246" s="34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1"/>
      <c r="AS246" s="32"/>
      <c r="AT246" s="31"/>
      <c r="AU246" s="30"/>
      <c r="AV246" s="30"/>
      <c r="AW246" s="30"/>
      <c r="AX246" s="30"/>
      <c r="AY246" s="33"/>
      <c r="AZ246" s="29"/>
      <c r="BA246" s="34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1"/>
      <c r="BR246" s="32"/>
      <c r="BS246" s="31"/>
      <c r="BT246" s="30"/>
      <c r="BU246" s="30"/>
      <c r="BV246" s="30"/>
      <c r="BW246" s="30"/>
      <c r="BX246" s="33"/>
      <c r="BY246" s="29"/>
      <c r="BZ246" s="34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1"/>
      <c r="CQ246" s="32"/>
      <c r="CR246" s="31"/>
      <c r="CS246" s="30"/>
      <c r="CT246" s="30"/>
      <c r="CU246" s="30"/>
      <c r="CV246" s="30"/>
      <c r="CW246" s="33"/>
      <c r="CX246" s="29"/>
      <c r="CY246" s="34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1"/>
      <c r="DP246" s="32"/>
      <c r="DQ246" s="31"/>
      <c r="DR246" s="30"/>
      <c r="DS246" s="30"/>
      <c r="DT246" s="30"/>
      <c r="DU246" s="30"/>
      <c r="DV246" s="33"/>
      <c r="DW246" s="29"/>
      <c r="DX246" s="34"/>
      <c r="DY246" s="30"/>
      <c r="DZ246" s="30"/>
      <c r="EA246" s="30"/>
      <c r="EB246" s="30"/>
    </row>
    <row r="247" spans="1:132" s="26" customFormat="1" ht="18.75">
      <c r="A247" s="21"/>
      <c r="B247" s="22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2"/>
      <c r="T247" s="31"/>
      <c r="U247" s="31"/>
      <c r="V247" s="31"/>
      <c r="W247" s="31"/>
      <c r="X247" s="30"/>
      <c r="Y247" s="30"/>
      <c r="Z247" s="30"/>
      <c r="AA247" s="21"/>
      <c r="AB247" s="22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2"/>
      <c r="AT247" s="31"/>
      <c r="AU247" s="30"/>
      <c r="AV247" s="30"/>
      <c r="AW247" s="30"/>
      <c r="AX247" s="30"/>
      <c r="AY247" s="33"/>
      <c r="AZ247" s="21"/>
      <c r="BA247" s="22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2"/>
      <c r="BS247" s="31"/>
      <c r="BT247" s="30"/>
      <c r="BU247" s="30"/>
      <c r="BV247" s="30"/>
      <c r="BW247" s="30"/>
      <c r="BX247" s="33"/>
      <c r="BY247" s="21"/>
      <c r="BZ247" s="22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2"/>
      <c r="CR247" s="31"/>
      <c r="CS247" s="30"/>
      <c r="CT247" s="30"/>
      <c r="CU247" s="30"/>
      <c r="CV247" s="30"/>
      <c r="CW247" s="33"/>
      <c r="CX247" s="21"/>
      <c r="CY247" s="22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2"/>
      <c r="DQ247" s="31"/>
      <c r="DR247" s="30"/>
      <c r="DS247" s="30"/>
      <c r="DT247" s="30"/>
      <c r="DU247" s="30"/>
      <c r="DV247" s="33"/>
      <c r="DW247" s="21"/>
      <c r="DX247" s="22"/>
      <c r="DY247" s="31"/>
      <c r="DZ247" s="31"/>
      <c r="EA247" s="31"/>
      <c r="EB247" s="31"/>
    </row>
    <row r="248" spans="1:132" s="26" customFormat="1" ht="18.75">
      <c r="A248" s="21"/>
      <c r="B248" s="23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2"/>
      <c r="S248" s="32"/>
      <c r="T248" s="31"/>
      <c r="U248" s="31"/>
      <c r="V248" s="31"/>
      <c r="W248" s="31"/>
      <c r="X248" s="30"/>
      <c r="Y248" s="30"/>
      <c r="Z248" s="30"/>
      <c r="AA248" s="21"/>
      <c r="AB248" s="23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2"/>
      <c r="AS248" s="32"/>
      <c r="AT248" s="31"/>
      <c r="AU248" s="30"/>
      <c r="AV248" s="30"/>
      <c r="AW248" s="30"/>
      <c r="AX248" s="30"/>
      <c r="AY248" s="33"/>
      <c r="AZ248" s="21"/>
      <c r="BA248" s="23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2"/>
      <c r="BR248" s="32"/>
      <c r="BS248" s="31"/>
      <c r="BT248" s="30"/>
      <c r="BU248" s="30"/>
      <c r="BV248" s="30"/>
      <c r="BW248" s="30"/>
      <c r="BX248" s="33"/>
      <c r="BY248" s="21"/>
      <c r="BZ248" s="23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2"/>
      <c r="CQ248" s="32"/>
      <c r="CR248" s="31"/>
      <c r="CS248" s="30"/>
      <c r="CT248" s="30"/>
      <c r="CU248" s="30"/>
      <c r="CV248" s="30"/>
      <c r="CW248" s="33"/>
      <c r="CX248" s="21"/>
      <c r="CY248" s="23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2"/>
      <c r="DP248" s="32"/>
      <c r="DQ248" s="31"/>
      <c r="DR248" s="30"/>
      <c r="DS248" s="30"/>
      <c r="DT248" s="30"/>
      <c r="DU248" s="30"/>
      <c r="DV248" s="33"/>
      <c r="DW248" s="21"/>
      <c r="DX248" s="23"/>
      <c r="DY248" s="31"/>
      <c r="DZ248" s="31"/>
      <c r="EA248" s="31"/>
      <c r="EB248" s="31"/>
    </row>
    <row r="249" spans="1:132" s="26" customFormat="1" ht="18.7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0"/>
      <c r="Y249" s="30"/>
      <c r="Z249" s="30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0"/>
      <c r="AV249" s="30"/>
      <c r="AW249" s="30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0"/>
      <c r="BU249" s="30"/>
      <c r="BV249" s="30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  <c r="CM249" s="35"/>
      <c r="CN249" s="35"/>
      <c r="CO249" s="35"/>
      <c r="CP249" s="35"/>
      <c r="CQ249" s="35"/>
      <c r="CR249" s="35"/>
      <c r="CS249" s="30"/>
      <c r="CT249" s="30"/>
      <c r="CU249" s="30"/>
      <c r="CV249" s="35"/>
      <c r="CW249" s="35"/>
      <c r="CX249" s="35"/>
      <c r="CY249" s="35"/>
      <c r="CZ249" s="35"/>
      <c r="DA249" s="35"/>
      <c r="DB249" s="35"/>
      <c r="DC249" s="35"/>
      <c r="DD249" s="35"/>
      <c r="DE249" s="35"/>
      <c r="DF249" s="35"/>
      <c r="DG249" s="35"/>
      <c r="DH249" s="35"/>
      <c r="DI249" s="35"/>
      <c r="DJ249" s="35"/>
      <c r="DK249" s="35"/>
      <c r="DL249" s="35"/>
      <c r="DM249" s="35"/>
      <c r="DN249" s="35"/>
      <c r="DO249" s="35"/>
      <c r="DP249" s="35"/>
      <c r="DQ249" s="35"/>
      <c r="DR249" s="30"/>
      <c r="DS249" s="30"/>
      <c r="DT249" s="30"/>
      <c r="DU249" s="35"/>
      <c r="DV249" s="35"/>
      <c r="DW249" s="35"/>
      <c r="DX249" s="35"/>
      <c r="DY249" s="35"/>
      <c r="DZ249" s="35"/>
      <c r="EA249" s="35"/>
      <c r="EB249" s="35"/>
    </row>
    <row r="250" spans="1:132" s="26" customFormat="1" ht="18.75">
      <c r="A250" s="24"/>
      <c r="B250" s="2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7"/>
      <c r="Y250" s="37"/>
      <c r="Z250" s="37"/>
      <c r="AA250" s="24"/>
      <c r="AB250" s="25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7"/>
      <c r="AV250" s="37"/>
      <c r="AW250" s="37"/>
      <c r="AX250" s="37"/>
      <c r="AY250" s="38"/>
      <c r="AZ250" s="24"/>
      <c r="BA250" s="25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7"/>
      <c r="BU250" s="37"/>
      <c r="BV250" s="37"/>
      <c r="BW250" s="37"/>
      <c r="BX250" s="38"/>
      <c r="BY250" s="24"/>
      <c r="BZ250" s="25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7"/>
      <c r="CT250" s="37"/>
      <c r="CU250" s="37"/>
      <c r="CV250" s="37"/>
      <c r="CW250" s="38"/>
      <c r="CX250" s="24"/>
      <c r="CY250" s="25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7"/>
      <c r="DS250" s="37"/>
      <c r="DT250" s="37"/>
      <c r="DU250" s="37"/>
      <c r="DV250" s="38"/>
      <c r="DW250" s="24"/>
      <c r="DX250" s="25"/>
      <c r="DY250" s="36"/>
      <c r="DZ250" s="36"/>
      <c r="EA250" s="36"/>
      <c r="EB250" s="36"/>
    </row>
    <row r="251" spans="1:132" s="26" customFormat="1" ht="18.75">
      <c r="A251" s="21"/>
      <c r="B251" s="22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2"/>
      <c r="T251" s="31"/>
      <c r="U251" s="31"/>
      <c r="V251" s="31"/>
      <c r="W251" s="31"/>
      <c r="X251" s="30"/>
      <c r="Y251" s="30"/>
      <c r="Z251" s="30"/>
      <c r="AA251" s="21"/>
      <c r="AB251" s="22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2"/>
      <c r="AT251" s="31"/>
      <c r="AU251" s="30"/>
      <c r="AV251" s="30"/>
      <c r="AW251" s="30"/>
      <c r="AX251" s="31"/>
      <c r="AY251" s="33"/>
      <c r="AZ251" s="21"/>
      <c r="BA251" s="22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2"/>
      <c r="BS251" s="31"/>
      <c r="BT251" s="30"/>
      <c r="BU251" s="30"/>
      <c r="BV251" s="30"/>
      <c r="BW251" s="31"/>
      <c r="BX251" s="33"/>
      <c r="BY251" s="21"/>
      <c r="BZ251" s="22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2"/>
      <c r="CR251" s="31"/>
      <c r="CS251" s="30"/>
      <c r="CT251" s="30"/>
      <c r="CU251" s="30"/>
      <c r="CV251" s="31"/>
      <c r="CW251" s="33"/>
      <c r="CX251" s="21"/>
      <c r="CY251" s="22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2"/>
      <c r="DQ251" s="31"/>
      <c r="DR251" s="30"/>
      <c r="DS251" s="30"/>
      <c r="DT251" s="30"/>
      <c r="DU251" s="31"/>
      <c r="DV251" s="33"/>
      <c r="DW251" s="21"/>
      <c r="DX251" s="22"/>
      <c r="DY251" s="31"/>
      <c r="DZ251" s="31"/>
      <c r="EA251" s="31"/>
      <c r="EB251" s="31"/>
    </row>
    <row r="252" spans="1:132" s="26" customFormat="1" ht="18.75">
      <c r="A252" s="21"/>
      <c r="B252" s="22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2"/>
      <c r="T252" s="31"/>
      <c r="U252" s="31"/>
      <c r="V252" s="31"/>
      <c r="W252" s="31"/>
      <c r="X252" s="30"/>
      <c r="Y252" s="30"/>
      <c r="Z252" s="30"/>
      <c r="AA252" s="21"/>
      <c r="AB252" s="22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2"/>
      <c r="AT252" s="31"/>
      <c r="AU252" s="30"/>
      <c r="AV252" s="30"/>
      <c r="AW252" s="30"/>
      <c r="AX252" s="31"/>
      <c r="AY252" s="33"/>
      <c r="AZ252" s="21"/>
      <c r="BA252" s="22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2"/>
      <c r="BS252" s="31"/>
      <c r="BT252" s="30"/>
      <c r="BU252" s="30"/>
      <c r="BV252" s="30"/>
      <c r="BW252" s="31"/>
      <c r="BX252" s="33"/>
      <c r="BY252" s="21"/>
      <c r="BZ252" s="22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2"/>
      <c r="CR252" s="31"/>
      <c r="CS252" s="30"/>
      <c r="CT252" s="30"/>
      <c r="CU252" s="30"/>
      <c r="CV252" s="31"/>
      <c r="CW252" s="33"/>
      <c r="CX252" s="21"/>
      <c r="CY252" s="22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2"/>
      <c r="DQ252" s="31"/>
      <c r="DR252" s="30"/>
      <c r="DS252" s="30"/>
      <c r="DT252" s="30"/>
      <c r="DU252" s="31"/>
      <c r="DV252" s="33"/>
      <c r="DW252" s="21"/>
      <c r="DX252" s="22"/>
      <c r="DY252" s="31"/>
      <c r="DZ252" s="31"/>
      <c r="EA252" s="31"/>
      <c r="EB252" s="31"/>
    </row>
    <row r="253" spans="1:132" s="26" customFormat="1" ht="18.75">
      <c r="A253" s="21"/>
      <c r="B253" s="22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2"/>
      <c r="T253" s="31"/>
      <c r="U253" s="31"/>
      <c r="V253" s="31"/>
      <c r="W253" s="31"/>
      <c r="X253" s="30"/>
      <c r="Y253" s="30"/>
      <c r="Z253" s="30"/>
      <c r="AA253" s="21"/>
      <c r="AB253" s="22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2"/>
      <c r="AT253" s="31"/>
      <c r="AU253" s="30"/>
      <c r="AV253" s="30"/>
      <c r="AW253" s="30"/>
      <c r="AX253" s="31"/>
      <c r="AY253" s="33"/>
      <c r="AZ253" s="21"/>
      <c r="BA253" s="22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2"/>
      <c r="BS253" s="31"/>
      <c r="BT253" s="30"/>
      <c r="BU253" s="30"/>
      <c r="BV253" s="30"/>
      <c r="BW253" s="31"/>
      <c r="BX253" s="33"/>
      <c r="BY253" s="21"/>
      <c r="BZ253" s="22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2"/>
      <c r="CR253" s="31"/>
      <c r="CS253" s="30"/>
      <c r="CT253" s="30"/>
      <c r="CU253" s="30"/>
      <c r="CV253" s="31"/>
      <c r="CW253" s="33"/>
      <c r="CX253" s="21"/>
      <c r="CY253" s="22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2"/>
      <c r="DQ253" s="31"/>
      <c r="DR253" s="30"/>
      <c r="DS253" s="30"/>
      <c r="DT253" s="30"/>
      <c r="DU253" s="31"/>
      <c r="DV253" s="33"/>
      <c r="DW253" s="21"/>
      <c r="DX253" s="22"/>
      <c r="DY253" s="31"/>
      <c r="DZ253" s="31"/>
      <c r="EA253" s="31"/>
      <c r="EB253" s="31"/>
    </row>
    <row r="254" spans="1:132" s="26" customFormat="1" ht="18.75">
      <c r="A254" s="21"/>
      <c r="B254" s="22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2"/>
      <c r="T254" s="31"/>
      <c r="U254" s="31"/>
      <c r="V254" s="31"/>
      <c r="W254" s="31"/>
      <c r="X254" s="30"/>
      <c r="Y254" s="30"/>
      <c r="Z254" s="30"/>
      <c r="AA254" s="21"/>
      <c r="AB254" s="22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2"/>
      <c r="AT254" s="31"/>
      <c r="AU254" s="30"/>
      <c r="AV254" s="30"/>
      <c r="AW254" s="30"/>
      <c r="AX254" s="31"/>
      <c r="AY254" s="33"/>
      <c r="AZ254" s="21"/>
      <c r="BA254" s="22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2"/>
      <c r="BS254" s="31"/>
      <c r="BT254" s="30"/>
      <c r="BU254" s="30"/>
      <c r="BV254" s="30"/>
      <c r="BW254" s="31"/>
      <c r="BX254" s="33"/>
      <c r="BY254" s="21"/>
      <c r="BZ254" s="22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2"/>
      <c r="CR254" s="31"/>
      <c r="CS254" s="30"/>
      <c r="CT254" s="30"/>
      <c r="CU254" s="30"/>
      <c r="CV254" s="31"/>
      <c r="CW254" s="33"/>
      <c r="CX254" s="21"/>
      <c r="CY254" s="22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2"/>
      <c r="DQ254" s="31"/>
      <c r="DR254" s="30"/>
      <c r="DS254" s="30"/>
      <c r="DT254" s="30"/>
      <c r="DU254" s="31"/>
      <c r="DV254" s="33"/>
      <c r="DW254" s="21"/>
      <c r="DX254" s="22"/>
      <c r="DY254" s="31"/>
      <c r="DZ254" s="31"/>
      <c r="EA254" s="31"/>
      <c r="EB254" s="31"/>
    </row>
    <row r="255" spans="1:132" s="26" customFormat="1" ht="18.75">
      <c r="A255" s="21"/>
      <c r="B255" s="22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2"/>
      <c r="T255" s="31"/>
      <c r="U255" s="31"/>
      <c r="V255" s="31"/>
      <c r="W255" s="31"/>
      <c r="X255" s="30"/>
      <c r="Y255" s="30"/>
      <c r="Z255" s="30"/>
      <c r="AA255" s="21"/>
      <c r="AB255" s="22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2"/>
      <c r="AT255" s="31"/>
      <c r="AU255" s="30"/>
      <c r="AV255" s="30"/>
      <c r="AW255" s="30"/>
      <c r="AX255" s="31"/>
      <c r="AY255" s="33"/>
      <c r="AZ255" s="21"/>
      <c r="BA255" s="22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2"/>
      <c r="BS255" s="31"/>
      <c r="BT255" s="30"/>
      <c r="BU255" s="30"/>
      <c r="BV255" s="30"/>
      <c r="BW255" s="31"/>
      <c r="BX255" s="33"/>
      <c r="BY255" s="21"/>
      <c r="BZ255" s="22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2"/>
      <c r="CR255" s="31"/>
      <c r="CS255" s="30"/>
      <c r="CT255" s="30"/>
      <c r="CU255" s="30"/>
      <c r="CV255" s="31"/>
      <c r="CW255" s="33"/>
      <c r="CX255" s="21"/>
      <c r="CY255" s="22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2"/>
      <c r="DQ255" s="31"/>
      <c r="DR255" s="30"/>
      <c r="DS255" s="30"/>
      <c r="DT255" s="30"/>
      <c r="DU255" s="31"/>
      <c r="DV255" s="33"/>
      <c r="DW255" s="21"/>
      <c r="DX255" s="22"/>
      <c r="DY255" s="31"/>
      <c r="DZ255" s="31"/>
      <c r="EA255" s="31"/>
      <c r="EB255" s="31"/>
    </row>
    <row r="256" spans="1:132" s="26" customFormat="1" ht="18.75">
      <c r="A256" s="102"/>
      <c r="B256" s="102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102"/>
      <c r="AB256" s="102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40"/>
      <c r="AZ256" s="102"/>
      <c r="BA256" s="102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40"/>
      <c r="BY256" s="102"/>
      <c r="BZ256" s="102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40"/>
      <c r="CX256" s="102"/>
      <c r="CY256" s="102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40"/>
      <c r="DW256" s="102"/>
      <c r="DX256" s="102"/>
      <c r="DY256" s="39"/>
      <c r="DZ256" s="39"/>
      <c r="EA256" s="39"/>
      <c r="EB256" s="39"/>
    </row>
    <row r="257" spans="1:132" s="26" customFormat="1" ht="18.7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 s="103"/>
      <c r="CU257" s="103"/>
      <c r="CV257" s="103"/>
      <c r="CW257" s="103"/>
      <c r="CX257" s="103"/>
      <c r="CY257" s="103"/>
      <c r="CZ257" s="103"/>
      <c r="DA257" s="103"/>
      <c r="DB257" s="103"/>
      <c r="DC257" s="103"/>
      <c r="DD257" s="103"/>
      <c r="DE257" s="103"/>
      <c r="DF257" s="103"/>
      <c r="DG257" s="103"/>
      <c r="DH257" s="103"/>
      <c r="DI257" s="103"/>
      <c r="DJ257" s="103"/>
      <c r="DK257" s="103"/>
      <c r="DL257" s="103"/>
      <c r="DM257" s="103"/>
      <c r="DN257" s="103"/>
      <c r="DO257" s="103"/>
      <c r="DP257" s="103"/>
      <c r="DQ257" s="103"/>
      <c r="DR257" s="103"/>
      <c r="DS257" s="103"/>
      <c r="DT257" s="103"/>
      <c r="DU257" s="103"/>
      <c r="DV257" s="103"/>
      <c r="DW257" s="103"/>
      <c r="DX257" s="103"/>
      <c r="DY257" s="103"/>
      <c r="DZ257" s="103"/>
      <c r="EA257" s="103"/>
      <c r="EB257" s="103"/>
    </row>
    <row r="258" spans="1:132" s="26" customFormat="1" ht="18.75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1"/>
      <c r="BZ258" s="101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1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1"/>
      <c r="CX258" s="101"/>
      <c r="CY258" s="101"/>
      <c r="CZ258" s="101"/>
      <c r="DA258" s="101"/>
      <c r="DB258" s="101"/>
      <c r="DC258" s="101"/>
      <c r="DD258" s="101"/>
      <c r="DE258" s="101"/>
      <c r="DF258" s="101"/>
      <c r="DG258" s="101"/>
      <c r="DH258" s="101"/>
      <c r="DI258" s="101"/>
      <c r="DJ258" s="101"/>
      <c r="DK258" s="101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1"/>
      <c r="DV258" s="101"/>
      <c r="DW258" s="101"/>
      <c r="DX258" s="101"/>
      <c r="DY258" s="101"/>
      <c r="DZ258" s="101"/>
      <c r="EA258" s="101"/>
      <c r="EB258" s="101"/>
    </row>
    <row r="259" spans="1:132" s="26" customFormat="1" ht="18.75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  <c r="BZ259" s="101"/>
      <c r="CA259" s="101"/>
      <c r="CB259" s="101"/>
      <c r="CC259" s="101"/>
      <c r="CD259" s="101"/>
      <c r="CE259" s="101"/>
      <c r="CF259" s="101"/>
      <c r="CG259" s="101"/>
      <c r="CH259" s="101"/>
      <c r="CI259" s="101"/>
      <c r="CJ259" s="101"/>
      <c r="CK259" s="101"/>
      <c r="CL259" s="101"/>
      <c r="CM259" s="101"/>
      <c r="CN259" s="101"/>
      <c r="CO259" s="101"/>
      <c r="CP259" s="101"/>
      <c r="CQ259" s="101"/>
      <c r="CR259" s="101"/>
      <c r="CS259" s="101"/>
      <c r="CT259" s="101"/>
      <c r="CU259" s="101"/>
      <c r="CV259" s="101"/>
      <c r="CW259" s="101"/>
      <c r="CX259" s="101"/>
      <c r="CY259" s="101"/>
      <c r="CZ259" s="101"/>
      <c r="DA259" s="101"/>
      <c r="DB259" s="101"/>
      <c r="DC259" s="101"/>
      <c r="DD259" s="101"/>
      <c r="DE259" s="101"/>
      <c r="DF259" s="101"/>
      <c r="DG259" s="101"/>
      <c r="DH259" s="101"/>
      <c r="DI259" s="101"/>
      <c r="DJ259" s="101"/>
      <c r="DK259" s="101"/>
      <c r="DL259" s="101"/>
      <c r="DM259" s="101"/>
      <c r="DN259" s="101"/>
      <c r="DO259" s="101"/>
      <c r="DP259" s="101"/>
      <c r="DQ259" s="101"/>
      <c r="DR259" s="101"/>
      <c r="DS259" s="101"/>
      <c r="DT259" s="101"/>
      <c r="DU259" s="101"/>
      <c r="DV259" s="101"/>
      <c r="DW259" s="101"/>
      <c r="DX259" s="101"/>
      <c r="DY259" s="101"/>
      <c r="DZ259" s="101"/>
      <c r="EA259" s="101"/>
      <c r="EB259" s="101"/>
    </row>
    <row r="260" spans="1:132" s="26" customFormat="1" ht="18.75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  <c r="DH260" s="108"/>
      <c r="DI260" s="108"/>
      <c r="DJ260" s="108"/>
      <c r="DK260" s="108"/>
      <c r="DL260" s="108"/>
      <c r="DM260" s="108"/>
      <c r="DN260" s="108"/>
      <c r="DO260" s="108"/>
      <c r="DP260" s="108"/>
      <c r="DQ260" s="108"/>
      <c r="DR260" s="108"/>
      <c r="DS260" s="108"/>
      <c r="DT260" s="108"/>
      <c r="DU260" s="108"/>
      <c r="DV260" s="108"/>
      <c r="DW260" s="108"/>
      <c r="DX260" s="108"/>
      <c r="DY260" s="108"/>
      <c r="DZ260" s="108"/>
      <c r="EA260" s="108"/>
      <c r="EB260" s="108"/>
    </row>
    <row r="261" spans="1:132" s="26" customFormat="1" ht="18.75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  <c r="CC261" s="107"/>
      <c r="CD261" s="107"/>
      <c r="CE261" s="107"/>
      <c r="CF261" s="107"/>
      <c r="CG261" s="107"/>
      <c r="CH261" s="107"/>
      <c r="CI261" s="107"/>
      <c r="CJ261" s="107"/>
      <c r="CK261" s="107"/>
      <c r="CL261" s="107"/>
      <c r="CM261" s="107"/>
      <c r="CN261" s="107"/>
      <c r="CO261" s="107"/>
      <c r="CP261" s="107"/>
      <c r="CQ261" s="107"/>
      <c r="CR261" s="107"/>
      <c r="CS261" s="107"/>
      <c r="CT261" s="107"/>
      <c r="CU261" s="107"/>
      <c r="CV261" s="107"/>
      <c r="CW261" s="107"/>
      <c r="CX261" s="107"/>
      <c r="CY261" s="107"/>
      <c r="CZ261" s="107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07"/>
      <c r="DK261" s="107"/>
      <c r="DL261" s="107"/>
      <c r="DM261" s="107"/>
      <c r="DN261" s="107"/>
      <c r="DO261" s="107"/>
      <c r="DP261" s="107"/>
      <c r="DQ261" s="107"/>
      <c r="DR261" s="107"/>
      <c r="DS261" s="107"/>
      <c r="DT261" s="107"/>
      <c r="DU261" s="107"/>
      <c r="DV261" s="107"/>
      <c r="DW261" s="107"/>
      <c r="DX261" s="107"/>
      <c r="DY261" s="107"/>
      <c r="DZ261" s="107"/>
      <c r="EA261" s="107"/>
      <c r="EB261" s="107"/>
    </row>
    <row r="262" spans="1:132" s="26" customFormat="1" ht="18.75">
      <c r="A262" s="104"/>
      <c r="B262" s="104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4"/>
      <c r="AB262" s="104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5"/>
      <c r="AZ262" s="104"/>
      <c r="BA262" s="104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5"/>
      <c r="BY262" s="104"/>
      <c r="BZ262" s="104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1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5"/>
      <c r="CX262" s="104"/>
      <c r="CY262" s="104"/>
      <c r="CZ262" s="101"/>
      <c r="DA262" s="101"/>
      <c r="DB262" s="101"/>
      <c r="DC262" s="101"/>
      <c r="DD262" s="101"/>
      <c r="DE262" s="101"/>
      <c r="DF262" s="101"/>
      <c r="DG262" s="101"/>
      <c r="DH262" s="101"/>
      <c r="DI262" s="101"/>
      <c r="DJ262" s="101"/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1"/>
      <c r="DV262" s="105"/>
      <c r="DW262" s="104"/>
      <c r="DX262" s="104"/>
      <c r="DY262" s="101"/>
      <c r="DZ262" s="101"/>
      <c r="EA262" s="101"/>
      <c r="EB262" s="101"/>
    </row>
    <row r="263" spans="1:132" s="26" customFormat="1" ht="18.75">
      <c r="A263" s="104"/>
      <c r="B263" s="104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8"/>
      <c r="N263" s="28"/>
      <c r="O263" s="27"/>
      <c r="P263" s="28"/>
      <c r="Q263" s="28"/>
      <c r="R263" s="27"/>
      <c r="S263" s="28"/>
      <c r="T263" s="28"/>
      <c r="U263" s="28"/>
      <c r="V263" s="28"/>
      <c r="W263" s="28"/>
      <c r="X263" s="27"/>
      <c r="Y263" s="27"/>
      <c r="Z263" s="27"/>
      <c r="AA263" s="104"/>
      <c r="AB263" s="104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8"/>
      <c r="AN263" s="28"/>
      <c r="AO263" s="27"/>
      <c r="AP263" s="28"/>
      <c r="AQ263" s="28"/>
      <c r="AR263" s="27"/>
      <c r="AS263" s="28"/>
      <c r="AT263" s="28"/>
      <c r="AU263" s="27"/>
      <c r="AV263" s="27"/>
      <c r="AW263" s="27"/>
      <c r="AX263" s="28"/>
      <c r="AY263" s="106"/>
      <c r="AZ263" s="104"/>
      <c r="BA263" s="104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8"/>
      <c r="BM263" s="28"/>
      <c r="BN263" s="27"/>
      <c r="BO263" s="28"/>
      <c r="BP263" s="28"/>
      <c r="BQ263" s="27"/>
      <c r="BR263" s="28"/>
      <c r="BS263" s="28"/>
      <c r="BT263" s="27"/>
      <c r="BU263" s="27"/>
      <c r="BV263" s="27"/>
      <c r="BW263" s="28"/>
      <c r="BX263" s="106"/>
      <c r="BY263" s="104"/>
      <c r="BZ263" s="104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8"/>
      <c r="CL263" s="28"/>
      <c r="CM263" s="27"/>
      <c r="CN263" s="28"/>
      <c r="CO263" s="28"/>
      <c r="CP263" s="27"/>
      <c r="CQ263" s="28"/>
      <c r="CR263" s="28"/>
      <c r="CS263" s="27"/>
      <c r="CT263" s="27"/>
      <c r="CU263" s="27"/>
      <c r="CV263" s="28"/>
      <c r="CW263" s="106"/>
      <c r="CX263" s="104"/>
      <c r="CY263" s="104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8"/>
      <c r="DK263" s="28"/>
      <c r="DL263" s="27"/>
      <c r="DM263" s="28"/>
      <c r="DN263" s="28"/>
      <c r="DO263" s="27"/>
      <c r="DP263" s="28"/>
      <c r="DQ263" s="28"/>
      <c r="DR263" s="27"/>
      <c r="DS263" s="27"/>
      <c r="DT263" s="27"/>
      <c r="DU263" s="28"/>
      <c r="DV263" s="106"/>
      <c r="DW263" s="104"/>
      <c r="DX263" s="104"/>
      <c r="DY263" s="27"/>
      <c r="DZ263" s="27"/>
      <c r="EA263" s="27"/>
      <c r="EB263" s="27"/>
    </row>
    <row r="264" spans="1:132" s="26" customFormat="1" ht="18.75">
      <c r="A264" s="29"/>
      <c r="B264" s="18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1"/>
      <c r="S264" s="32"/>
      <c r="T264" s="31"/>
      <c r="U264" s="31"/>
      <c r="V264" s="31"/>
      <c r="W264" s="31"/>
      <c r="X264" s="30"/>
      <c r="Y264" s="30"/>
      <c r="Z264" s="30"/>
      <c r="AA264" s="29"/>
      <c r="AB264" s="18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1"/>
      <c r="AS264" s="32"/>
      <c r="AT264" s="31"/>
      <c r="AU264" s="30"/>
      <c r="AV264" s="30"/>
      <c r="AW264" s="30"/>
      <c r="AX264" s="30"/>
      <c r="AY264" s="33"/>
      <c r="AZ264" s="29"/>
      <c r="BA264" s="18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1"/>
      <c r="BR264" s="32"/>
      <c r="BS264" s="31"/>
      <c r="BT264" s="30"/>
      <c r="BU264" s="30"/>
      <c r="BV264" s="30"/>
      <c r="BW264" s="30"/>
      <c r="BX264" s="33"/>
      <c r="BY264" s="29"/>
      <c r="BZ264" s="18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1"/>
      <c r="CQ264" s="32"/>
      <c r="CR264" s="31"/>
      <c r="CS264" s="30"/>
      <c r="CT264" s="30"/>
      <c r="CU264" s="30"/>
      <c r="CV264" s="30"/>
      <c r="CW264" s="33"/>
      <c r="CX264" s="29"/>
      <c r="CY264" s="18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1"/>
      <c r="DP264" s="32"/>
      <c r="DQ264" s="31"/>
      <c r="DR264" s="30"/>
      <c r="DS264" s="30"/>
      <c r="DT264" s="30"/>
      <c r="DU264" s="30"/>
      <c r="DV264" s="33"/>
      <c r="DW264" s="29"/>
      <c r="DX264" s="18"/>
      <c r="DY264" s="30"/>
      <c r="DZ264" s="30"/>
      <c r="EA264" s="30"/>
      <c r="EB264" s="30"/>
    </row>
    <row r="265" spans="1:132" s="26" customFormat="1" ht="18.75">
      <c r="A265" s="29"/>
      <c r="B265" s="34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1"/>
      <c r="S265" s="32"/>
      <c r="T265" s="31"/>
      <c r="U265" s="31"/>
      <c r="V265" s="31"/>
      <c r="W265" s="31"/>
      <c r="X265" s="30"/>
      <c r="Y265" s="30"/>
      <c r="Z265" s="30"/>
      <c r="AA265" s="29"/>
      <c r="AB265" s="34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1"/>
      <c r="AS265" s="32"/>
      <c r="AT265" s="31"/>
      <c r="AU265" s="30"/>
      <c r="AV265" s="30"/>
      <c r="AW265" s="30"/>
      <c r="AX265" s="30"/>
      <c r="AY265" s="33"/>
      <c r="AZ265" s="29"/>
      <c r="BA265" s="34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1"/>
      <c r="BR265" s="32"/>
      <c r="BS265" s="31"/>
      <c r="BT265" s="30"/>
      <c r="BU265" s="30"/>
      <c r="BV265" s="30"/>
      <c r="BW265" s="30"/>
      <c r="BX265" s="33"/>
      <c r="BY265" s="29"/>
      <c r="BZ265" s="34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1"/>
      <c r="CQ265" s="32"/>
      <c r="CR265" s="31"/>
      <c r="CS265" s="30"/>
      <c r="CT265" s="30"/>
      <c r="CU265" s="30"/>
      <c r="CV265" s="30"/>
      <c r="CW265" s="33"/>
      <c r="CX265" s="29"/>
      <c r="CY265" s="34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1"/>
      <c r="DP265" s="32"/>
      <c r="DQ265" s="31"/>
      <c r="DR265" s="30"/>
      <c r="DS265" s="30"/>
      <c r="DT265" s="30"/>
      <c r="DU265" s="30"/>
      <c r="DV265" s="33"/>
      <c r="DW265" s="29"/>
      <c r="DX265" s="34"/>
      <c r="DY265" s="30"/>
      <c r="DZ265" s="30"/>
      <c r="EA265" s="30"/>
      <c r="EB265" s="30"/>
    </row>
    <row r="266" spans="1:132" s="26" customFormat="1" ht="18.75">
      <c r="A266" s="29"/>
      <c r="B266" s="34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1"/>
      <c r="S266" s="32"/>
      <c r="T266" s="31"/>
      <c r="U266" s="31"/>
      <c r="V266" s="31"/>
      <c r="W266" s="31"/>
      <c r="X266" s="30"/>
      <c r="Y266" s="30"/>
      <c r="Z266" s="30"/>
      <c r="AA266" s="29"/>
      <c r="AB266" s="34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1"/>
      <c r="AS266" s="32"/>
      <c r="AT266" s="31"/>
      <c r="AU266" s="30"/>
      <c r="AV266" s="30"/>
      <c r="AW266" s="30"/>
      <c r="AX266" s="30"/>
      <c r="AY266" s="33"/>
      <c r="AZ266" s="29"/>
      <c r="BA266" s="34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1"/>
      <c r="BR266" s="32"/>
      <c r="BS266" s="31"/>
      <c r="BT266" s="30"/>
      <c r="BU266" s="30"/>
      <c r="BV266" s="30"/>
      <c r="BW266" s="30"/>
      <c r="BX266" s="33"/>
      <c r="BY266" s="29"/>
      <c r="BZ266" s="34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1"/>
      <c r="CQ266" s="32"/>
      <c r="CR266" s="31"/>
      <c r="CS266" s="30"/>
      <c r="CT266" s="30"/>
      <c r="CU266" s="30"/>
      <c r="CV266" s="30"/>
      <c r="CW266" s="33"/>
      <c r="CX266" s="29"/>
      <c r="CY266" s="34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1"/>
      <c r="DP266" s="32"/>
      <c r="DQ266" s="31"/>
      <c r="DR266" s="30"/>
      <c r="DS266" s="30"/>
      <c r="DT266" s="30"/>
      <c r="DU266" s="30"/>
      <c r="DV266" s="33"/>
      <c r="DW266" s="29"/>
      <c r="DX266" s="34"/>
      <c r="DY266" s="30"/>
      <c r="DZ266" s="30"/>
      <c r="EA266" s="30"/>
      <c r="EB266" s="30"/>
    </row>
    <row r="267" spans="1:132" s="26" customFormat="1" ht="18.75">
      <c r="A267" s="21"/>
      <c r="B267" s="22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2"/>
      <c r="T267" s="31"/>
      <c r="U267" s="31"/>
      <c r="V267" s="31"/>
      <c r="W267" s="31"/>
      <c r="X267" s="30"/>
      <c r="Y267" s="30"/>
      <c r="Z267" s="30"/>
      <c r="AA267" s="21"/>
      <c r="AB267" s="22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2"/>
      <c r="AT267" s="31"/>
      <c r="AU267" s="30"/>
      <c r="AV267" s="30"/>
      <c r="AW267" s="30"/>
      <c r="AX267" s="30"/>
      <c r="AY267" s="33"/>
      <c r="AZ267" s="21"/>
      <c r="BA267" s="22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2"/>
      <c r="BS267" s="31"/>
      <c r="BT267" s="30"/>
      <c r="BU267" s="30"/>
      <c r="BV267" s="30"/>
      <c r="BW267" s="30"/>
      <c r="BX267" s="33"/>
      <c r="BY267" s="21"/>
      <c r="BZ267" s="22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2"/>
      <c r="CR267" s="31"/>
      <c r="CS267" s="30"/>
      <c r="CT267" s="30"/>
      <c r="CU267" s="30"/>
      <c r="CV267" s="30"/>
      <c r="CW267" s="33"/>
      <c r="CX267" s="21"/>
      <c r="CY267" s="22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2"/>
      <c r="DQ267" s="31"/>
      <c r="DR267" s="30"/>
      <c r="DS267" s="30"/>
      <c r="DT267" s="30"/>
      <c r="DU267" s="30"/>
      <c r="DV267" s="33"/>
      <c r="DW267" s="21"/>
      <c r="DX267" s="22"/>
      <c r="DY267" s="31"/>
      <c r="DZ267" s="31"/>
      <c r="EA267" s="31"/>
      <c r="EB267" s="31"/>
    </row>
    <row r="268" spans="1:132" s="26" customFormat="1" ht="18.75">
      <c r="A268" s="21"/>
      <c r="B268" s="23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2"/>
      <c r="S268" s="32"/>
      <c r="T268" s="31"/>
      <c r="U268" s="31"/>
      <c r="V268" s="31"/>
      <c r="W268" s="31"/>
      <c r="X268" s="30"/>
      <c r="Y268" s="30"/>
      <c r="Z268" s="30"/>
      <c r="AA268" s="21"/>
      <c r="AB268" s="23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2"/>
      <c r="AS268" s="32"/>
      <c r="AT268" s="31"/>
      <c r="AU268" s="30"/>
      <c r="AV268" s="30"/>
      <c r="AW268" s="30"/>
      <c r="AX268" s="30"/>
      <c r="AY268" s="33"/>
      <c r="AZ268" s="21"/>
      <c r="BA268" s="23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2"/>
      <c r="BR268" s="32"/>
      <c r="BS268" s="31"/>
      <c r="BT268" s="30"/>
      <c r="BU268" s="30"/>
      <c r="BV268" s="30"/>
      <c r="BW268" s="30"/>
      <c r="BX268" s="33"/>
      <c r="BY268" s="21"/>
      <c r="BZ268" s="23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2"/>
      <c r="CQ268" s="32"/>
      <c r="CR268" s="31"/>
      <c r="CS268" s="30"/>
      <c r="CT268" s="30"/>
      <c r="CU268" s="30"/>
      <c r="CV268" s="30"/>
      <c r="CW268" s="33"/>
      <c r="CX268" s="21"/>
      <c r="CY268" s="23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2"/>
      <c r="DP268" s="32"/>
      <c r="DQ268" s="31"/>
      <c r="DR268" s="30"/>
      <c r="DS268" s="30"/>
      <c r="DT268" s="30"/>
      <c r="DU268" s="30"/>
      <c r="DV268" s="33"/>
      <c r="DW268" s="21"/>
      <c r="DX268" s="23"/>
      <c r="DY268" s="31"/>
      <c r="DZ268" s="31"/>
      <c r="EA268" s="31"/>
      <c r="EB268" s="31"/>
    </row>
    <row r="269" spans="1:132" s="26" customFormat="1" ht="18.7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0"/>
      <c r="Y269" s="30"/>
      <c r="Z269" s="30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0"/>
      <c r="AV269" s="30"/>
      <c r="AW269" s="30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0"/>
      <c r="BU269" s="30"/>
      <c r="BV269" s="30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0"/>
      <c r="CT269" s="30"/>
      <c r="CU269" s="30"/>
      <c r="CV269" s="35"/>
      <c r="CW269" s="35"/>
      <c r="CX269" s="35"/>
      <c r="CY269" s="35"/>
      <c r="CZ269" s="35"/>
      <c r="DA269" s="35"/>
      <c r="DB269" s="35"/>
      <c r="DC269" s="35"/>
      <c r="DD269" s="35"/>
      <c r="DE269" s="35"/>
      <c r="DF269" s="35"/>
      <c r="DG269" s="35"/>
      <c r="DH269" s="35"/>
      <c r="DI269" s="35"/>
      <c r="DJ269" s="35"/>
      <c r="DK269" s="35"/>
      <c r="DL269" s="35"/>
      <c r="DM269" s="35"/>
      <c r="DN269" s="35"/>
      <c r="DO269" s="35"/>
      <c r="DP269" s="35"/>
      <c r="DQ269" s="35"/>
      <c r="DR269" s="30"/>
      <c r="DS269" s="30"/>
      <c r="DT269" s="30"/>
      <c r="DU269" s="35"/>
      <c r="DV269" s="35"/>
      <c r="DW269" s="35"/>
      <c r="DX269" s="35"/>
      <c r="DY269" s="35"/>
      <c r="DZ269" s="35"/>
      <c r="EA269" s="35"/>
      <c r="EB269" s="35"/>
    </row>
    <row r="270" spans="1:132" s="26" customFormat="1" ht="18.75">
      <c r="A270" s="24"/>
      <c r="B270" s="2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7"/>
      <c r="Y270" s="37"/>
      <c r="Z270" s="37"/>
      <c r="AA270" s="24"/>
      <c r="AB270" s="25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7"/>
      <c r="AV270" s="37"/>
      <c r="AW270" s="37"/>
      <c r="AX270" s="37"/>
      <c r="AY270" s="38"/>
      <c r="AZ270" s="24"/>
      <c r="BA270" s="25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7"/>
      <c r="BU270" s="37"/>
      <c r="BV270" s="37"/>
      <c r="BW270" s="37"/>
      <c r="BX270" s="38"/>
      <c r="BY270" s="24"/>
      <c r="BZ270" s="25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7"/>
      <c r="CT270" s="37"/>
      <c r="CU270" s="37"/>
      <c r="CV270" s="37"/>
      <c r="CW270" s="38"/>
      <c r="CX270" s="24"/>
      <c r="CY270" s="25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7"/>
      <c r="DS270" s="37"/>
      <c r="DT270" s="37"/>
      <c r="DU270" s="37"/>
      <c r="DV270" s="38"/>
      <c r="DW270" s="24"/>
      <c r="DX270" s="25"/>
      <c r="DY270" s="36"/>
      <c r="DZ270" s="36"/>
      <c r="EA270" s="36"/>
      <c r="EB270" s="36"/>
    </row>
    <row r="271" spans="1:132" s="26" customFormat="1" ht="18.75">
      <c r="A271" s="21"/>
      <c r="B271" s="22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2"/>
      <c r="T271" s="31"/>
      <c r="U271" s="31"/>
      <c r="V271" s="31"/>
      <c r="W271" s="31"/>
      <c r="X271" s="30"/>
      <c r="Y271" s="30"/>
      <c r="Z271" s="30"/>
      <c r="AA271" s="21"/>
      <c r="AB271" s="22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2"/>
      <c r="AT271" s="31"/>
      <c r="AU271" s="30"/>
      <c r="AV271" s="30"/>
      <c r="AW271" s="30"/>
      <c r="AX271" s="31"/>
      <c r="AY271" s="33"/>
      <c r="AZ271" s="21"/>
      <c r="BA271" s="22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2"/>
      <c r="BS271" s="31"/>
      <c r="BT271" s="30"/>
      <c r="BU271" s="30"/>
      <c r="BV271" s="30"/>
      <c r="BW271" s="31"/>
      <c r="BX271" s="33"/>
      <c r="BY271" s="21"/>
      <c r="BZ271" s="22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2"/>
      <c r="CR271" s="31"/>
      <c r="CS271" s="30"/>
      <c r="CT271" s="30"/>
      <c r="CU271" s="30"/>
      <c r="CV271" s="31"/>
      <c r="CW271" s="33"/>
      <c r="CX271" s="21"/>
      <c r="CY271" s="22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2"/>
      <c r="DQ271" s="31"/>
      <c r="DR271" s="30"/>
      <c r="DS271" s="30"/>
      <c r="DT271" s="30"/>
      <c r="DU271" s="31"/>
      <c r="DV271" s="33"/>
      <c r="DW271" s="21"/>
      <c r="DX271" s="22"/>
      <c r="DY271" s="31"/>
      <c r="DZ271" s="31"/>
      <c r="EA271" s="31"/>
      <c r="EB271" s="31"/>
    </row>
    <row r="272" spans="1:132" s="26" customFormat="1" ht="18.75">
      <c r="A272" s="21"/>
      <c r="B272" s="22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2"/>
      <c r="T272" s="31"/>
      <c r="U272" s="31"/>
      <c r="V272" s="31"/>
      <c r="W272" s="31"/>
      <c r="X272" s="30"/>
      <c r="Y272" s="30"/>
      <c r="Z272" s="30"/>
      <c r="AA272" s="21"/>
      <c r="AB272" s="22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2"/>
      <c r="AT272" s="31"/>
      <c r="AU272" s="30"/>
      <c r="AV272" s="30"/>
      <c r="AW272" s="30"/>
      <c r="AX272" s="31"/>
      <c r="AY272" s="33"/>
      <c r="AZ272" s="21"/>
      <c r="BA272" s="22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2"/>
      <c r="BS272" s="31"/>
      <c r="BT272" s="30"/>
      <c r="BU272" s="30"/>
      <c r="BV272" s="30"/>
      <c r="BW272" s="31"/>
      <c r="BX272" s="33"/>
      <c r="BY272" s="21"/>
      <c r="BZ272" s="22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2"/>
      <c r="CR272" s="31"/>
      <c r="CS272" s="30"/>
      <c r="CT272" s="30"/>
      <c r="CU272" s="30"/>
      <c r="CV272" s="31"/>
      <c r="CW272" s="33"/>
      <c r="CX272" s="21"/>
      <c r="CY272" s="22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2"/>
      <c r="DQ272" s="31"/>
      <c r="DR272" s="30"/>
      <c r="DS272" s="30"/>
      <c r="DT272" s="30"/>
      <c r="DU272" s="31"/>
      <c r="DV272" s="33"/>
      <c r="DW272" s="21"/>
      <c r="DX272" s="22"/>
      <c r="DY272" s="31"/>
      <c r="DZ272" s="31"/>
      <c r="EA272" s="31"/>
      <c r="EB272" s="31"/>
    </row>
    <row r="273" spans="1:132" s="26" customFormat="1" ht="18.75">
      <c r="A273" s="21"/>
      <c r="B273" s="22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2"/>
      <c r="T273" s="31"/>
      <c r="U273" s="31"/>
      <c r="V273" s="31"/>
      <c r="W273" s="31"/>
      <c r="X273" s="30"/>
      <c r="Y273" s="30"/>
      <c r="Z273" s="30"/>
      <c r="AA273" s="21"/>
      <c r="AB273" s="22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2"/>
      <c r="AT273" s="31"/>
      <c r="AU273" s="30"/>
      <c r="AV273" s="30"/>
      <c r="AW273" s="30"/>
      <c r="AX273" s="31"/>
      <c r="AY273" s="33"/>
      <c r="AZ273" s="21"/>
      <c r="BA273" s="22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2"/>
      <c r="BS273" s="31"/>
      <c r="BT273" s="30"/>
      <c r="BU273" s="30"/>
      <c r="BV273" s="30"/>
      <c r="BW273" s="31"/>
      <c r="BX273" s="33"/>
      <c r="BY273" s="21"/>
      <c r="BZ273" s="22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2"/>
      <c r="CR273" s="31"/>
      <c r="CS273" s="30"/>
      <c r="CT273" s="30"/>
      <c r="CU273" s="30"/>
      <c r="CV273" s="31"/>
      <c r="CW273" s="33"/>
      <c r="CX273" s="21"/>
      <c r="CY273" s="22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2"/>
      <c r="DQ273" s="31"/>
      <c r="DR273" s="30"/>
      <c r="DS273" s="30"/>
      <c r="DT273" s="30"/>
      <c r="DU273" s="31"/>
      <c r="DV273" s="33"/>
      <c r="DW273" s="21"/>
      <c r="DX273" s="22"/>
      <c r="DY273" s="31"/>
      <c r="DZ273" s="31"/>
      <c r="EA273" s="31"/>
      <c r="EB273" s="31"/>
    </row>
    <row r="274" spans="1:132" s="26" customFormat="1" ht="18.75">
      <c r="A274" s="21"/>
      <c r="B274" s="22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2"/>
      <c r="T274" s="31"/>
      <c r="U274" s="31"/>
      <c r="V274" s="31"/>
      <c r="W274" s="31"/>
      <c r="X274" s="30"/>
      <c r="Y274" s="30"/>
      <c r="Z274" s="30"/>
      <c r="AA274" s="21"/>
      <c r="AB274" s="22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2"/>
      <c r="AT274" s="31"/>
      <c r="AU274" s="30"/>
      <c r="AV274" s="30"/>
      <c r="AW274" s="30"/>
      <c r="AX274" s="31"/>
      <c r="AY274" s="33"/>
      <c r="AZ274" s="21"/>
      <c r="BA274" s="22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2"/>
      <c r="BS274" s="31"/>
      <c r="BT274" s="30"/>
      <c r="BU274" s="30"/>
      <c r="BV274" s="30"/>
      <c r="BW274" s="31"/>
      <c r="BX274" s="33"/>
      <c r="BY274" s="21"/>
      <c r="BZ274" s="22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2"/>
      <c r="CR274" s="31"/>
      <c r="CS274" s="30"/>
      <c r="CT274" s="30"/>
      <c r="CU274" s="30"/>
      <c r="CV274" s="31"/>
      <c r="CW274" s="33"/>
      <c r="CX274" s="21"/>
      <c r="CY274" s="22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2"/>
      <c r="DQ274" s="31"/>
      <c r="DR274" s="30"/>
      <c r="DS274" s="30"/>
      <c r="DT274" s="30"/>
      <c r="DU274" s="31"/>
      <c r="DV274" s="33"/>
      <c r="DW274" s="21"/>
      <c r="DX274" s="22"/>
      <c r="DY274" s="31"/>
      <c r="DZ274" s="31"/>
      <c r="EA274" s="31"/>
      <c r="EB274" s="31"/>
    </row>
    <row r="275" spans="1:132" s="26" customFormat="1" ht="18.75">
      <c r="A275" s="21"/>
      <c r="B275" s="22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2"/>
      <c r="T275" s="31"/>
      <c r="U275" s="31"/>
      <c r="V275" s="31"/>
      <c r="W275" s="31"/>
      <c r="X275" s="30"/>
      <c r="Y275" s="30"/>
      <c r="Z275" s="30"/>
      <c r="AA275" s="21"/>
      <c r="AB275" s="22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2"/>
      <c r="AT275" s="31"/>
      <c r="AU275" s="30"/>
      <c r="AV275" s="30"/>
      <c r="AW275" s="30"/>
      <c r="AX275" s="31"/>
      <c r="AY275" s="33"/>
      <c r="AZ275" s="21"/>
      <c r="BA275" s="22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2"/>
      <c r="BS275" s="31"/>
      <c r="BT275" s="30"/>
      <c r="BU275" s="30"/>
      <c r="BV275" s="30"/>
      <c r="BW275" s="31"/>
      <c r="BX275" s="33"/>
      <c r="BY275" s="21"/>
      <c r="BZ275" s="22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2"/>
      <c r="CR275" s="31"/>
      <c r="CS275" s="30"/>
      <c r="CT275" s="30"/>
      <c r="CU275" s="30"/>
      <c r="CV275" s="31"/>
      <c r="CW275" s="33"/>
      <c r="CX275" s="21"/>
      <c r="CY275" s="22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2"/>
      <c r="DQ275" s="31"/>
      <c r="DR275" s="30"/>
      <c r="DS275" s="30"/>
      <c r="DT275" s="30"/>
      <c r="DU275" s="31"/>
      <c r="DV275" s="33"/>
      <c r="DW275" s="21"/>
      <c r="DX275" s="22"/>
      <c r="DY275" s="31"/>
      <c r="DZ275" s="31"/>
      <c r="EA275" s="31"/>
      <c r="EB275" s="31"/>
    </row>
    <row r="276" spans="1:132" s="26" customFormat="1" ht="18.75">
      <c r="A276" s="102"/>
      <c r="B276" s="102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102"/>
      <c r="AB276" s="102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40"/>
      <c r="AZ276" s="102"/>
      <c r="BA276" s="102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40"/>
      <c r="BY276" s="102"/>
      <c r="BZ276" s="102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40"/>
      <c r="CX276" s="102"/>
      <c r="CY276" s="102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40"/>
      <c r="DW276" s="102"/>
      <c r="DX276" s="102"/>
      <c r="DY276" s="39"/>
      <c r="DZ276" s="39"/>
      <c r="EA276" s="39"/>
      <c r="EB276" s="39"/>
    </row>
    <row r="277" spans="1:132" s="26" customFormat="1" ht="18.7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 s="103"/>
      <c r="CU277" s="103"/>
      <c r="CV277" s="103"/>
      <c r="CW277" s="103"/>
      <c r="CX277" s="103"/>
      <c r="CY277" s="103"/>
      <c r="CZ277" s="103"/>
      <c r="DA277" s="103"/>
      <c r="DB277" s="103"/>
      <c r="DC277" s="103"/>
      <c r="DD277" s="103"/>
      <c r="DE277" s="103"/>
      <c r="DF277" s="103"/>
      <c r="DG277" s="103"/>
      <c r="DH277" s="103"/>
      <c r="DI277" s="103"/>
      <c r="DJ277" s="103"/>
      <c r="DK277" s="103"/>
      <c r="DL277" s="103"/>
      <c r="DM277" s="103"/>
      <c r="DN277" s="103"/>
      <c r="DO277" s="103"/>
      <c r="DP277" s="103"/>
      <c r="DQ277" s="103"/>
      <c r="DR277" s="103"/>
      <c r="DS277" s="103"/>
      <c r="DT277" s="103"/>
      <c r="DU277" s="103"/>
      <c r="DV277" s="103"/>
      <c r="DW277" s="103"/>
      <c r="DX277" s="103"/>
      <c r="DY277" s="103"/>
      <c r="DZ277" s="103"/>
      <c r="EA277" s="103"/>
      <c r="EB277" s="103"/>
    </row>
    <row r="278" spans="1:132" s="26" customFormat="1" ht="18.7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  <c r="CW278" s="101"/>
      <c r="CX278" s="101"/>
      <c r="CY278" s="101"/>
      <c r="CZ278" s="101"/>
      <c r="DA278" s="101"/>
      <c r="DB278" s="101"/>
      <c r="DC278" s="101"/>
      <c r="DD278" s="101"/>
      <c r="DE278" s="101"/>
      <c r="DF278" s="101"/>
      <c r="DG278" s="101"/>
      <c r="DH278" s="101"/>
      <c r="DI278" s="101"/>
      <c r="DJ278" s="101"/>
      <c r="DK278" s="101"/>
      <c r="DL278" s="101"/>
      <c r="DM278" s="101"/>
      <c r="DN278" s="101"/>
      <c r="DO278" s="101"/>
      <c r="DP278" s="101"/>
      <c r="DQ278" s="101"/>
      <c r="DR278" s="101"/>
      <c r="DS278" s="101"/>
      <c r="DT278" s="101"/>
      <c r="DU278" s="101"/>
      <c r="DV278" s="101"/>
      <c r="DW278" s="101"/>
      <c r="DX278" s="101"/>
      <c r="DY278" s="101"/>
      <c r="DZ278" s="101"/>
      <c r="EA278" s="101"/>
      <c r="EB278" s="101"/>
    </row>
    <row r="279" spans="1:132" s="26" customFormat="1" ht="18.7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  <c r="CW279" s="101"/>
      <c r="CX279" s="101"/>
      <c r="CY279" s="101"/>
      <c r="CZ279" s="101"/>
      <c r="DA279" s="101"/>
      <c r="DB279" s="101"/>
      <c r="DC279" s="101"/>
      <c r="DD279" s="101"/>
      <c r="DE279" s="101"/>
      <c r="DF279" s="101"/>
      <c r="DG279" s="101"/>
      <c r="DH279" s="101"/>
      <c r="DI279" s="101"/>
      <c r="DJ279" s="101"/>
      <c r="DK279" s="101"/>
      <c r="DL279" s="101"/>
      <c r="DM279" s="101"/>
      <c r="DN279" s="101"/>
      <c r="DO279" s="101"/>
      <c r="DP279" s="101"/>
      <c r="DQ279" s="101"/>
      <c r="DR279" s="101"/>
      <c r="DS279" s="101"/>
      <c r="DT279" s="101"/>
      <c r="DU279" s="101"/>
      <c r="DV279" s="101"/>
      <c r="DW279" s="101"/>
      <c r="DX279" s="101"/>
      <c r="DY279" s="101"/>
      <c r="DZ279" s="101"/>
      <c r="EA279" s="101"/>
      <c r="EB279" s="101"/>
    </row>
    <row r="280" spans="1:132" s="26" customFormat="1" ht="18.75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  <c r="CW280" s="108"/>
      <c r="CX280" s="108"/>
      <c r="CY280" s="108"/>
      <c r="CZ280" s="108"/>
      <c r="DA280" s="108"/>
      <c r="DB280" s="108"/>
      <c r="DC280" s="108"/>
      <c r="DD280" s="108"/>
      <c r="DE280" s="108"/>
      <c r="DF280" s="108"/>
      <c r="DG280" s="108"/>
      <c r="DH280" s="108"/>
      <c r="DI280" s="108"/>
      <c r="DJ280" s="108"/>
      <c r="DK280" s="108"/>
      <c r="DL280" s="108"/>
      <c r="DM280" s="108"/>
      <c r="DN280" s="108"/>
      <c r="DO280" s="108"/>
      <c r="DP280" s="108"/>
      <c r="DQ280" s="108"/>
      <c r="DR280" s="108"/>
      <c r="DS280" s="108"/>
      <c r="DT280" s="108"/>
      <c r="DU280" s="108"/>
      <c r="DV280" s="108"/>
      <c r="DW280" s="108"/>
      <c r="DX280" s="108"/>
      <c r="DY280" s="108"/>
      <c r="DZ280" s="108"/>
      <c r="EA280" s="108"/>
      <c r="EB280" s="108"/>
    </row>
    <row r="281" spans="1:132" s="26" customFormat="1" ht="18.75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  <c r="AY281" s="107"/>
      <c r="AZ281" s="107"/>
      <c r="BA281" s="107"/>
      <c r="BB281" s="107"/>
      <c r="BC281" s="107"/>
      <c r="BD281" s="107"/>
      <c r="BE281" s="107"/>
      <c r="BF281" s="107"/>
      <c r="BG281" s="107"/>
      <c r="BH281" s="107"/>
      <c r="BI281" s="107"/>
      <c r="BJ281" s="107"/>
      <c r="BK281" s="107"/>
      <c r="BL281" s="107"/>
      <c r="BM281" s="107"/>
      <c r="BN281" s="107"/>
      <c r="BO281" s="107"/>
      <c r="BP281" s="107"/>
      <c r="BQ281" s="107"/>
      <c r="BR281" s="107"/>
      <c r="BS281" s="107"/>
      <c r="BT281" s="107"/>
      <c r="BU281" s="107"/>
      <c r="BV281" s="107"/>
      <c r="BW281" s="107"/>
      <c r="BX281" s="107"/>
      <c r="BY281" s="107"/>
      <c r="BZ281" s="107"/>
      <c r="CA281" s="107"/>
      <c r="CB281" s="107"/>
      <c r="CC281" s="107"/>
      <c r="CD281" s="107"/>
      <c r="CE281" s="107"/>
      <c r="CF281" s="107"/>
      <c r="CG281" s="107"/>
      <c r="CH281" s="107"/>
      <c r="CI281" s="107"/>
      <c r="CJ281" s="107"/>
      <c r="CK281" s="107"/>
      <c r="CL281" s="107"/>
      <c r="CM281" s="107"/>
      <c r="CN281" s="107"/>
      <c r="CO281" s="107"/>
      <c r="CP281" s="107"/>
      <c r="CQ281" s="107"/>
      <c r="CR281" s="107"/>
      <c r="CS281" s="107"/>
      <c r="CT281" s="107"/>
      <c r="CU281" s="107"/>
      <c r="CV281" s="107"/>
      <c r="CW281" s="107"/>
      <c r="CX281" s="107"/>
      <c r="CY281" s="107"/>
      <c r="CZ281" s="107"/>
      <c r="DA281" s="107"/>
      <c r="DB281" s="107"/>
      <c r="DC281" s="107"/>
      <c r="DD281" s="107"/>
      <c r="DE281" s="107"/>
      <c r="DF281" s="107"/>
      <c r="DG281" s="107"/>
      <c r="DH281" s="107"/>
      <c r="DI281" s="107"/>
      <c r="DJ281" s="107"/>
      <c r="DK281" s="107"/>
      <c r="DL281" s="107"/>
      <c r="DM281" s="107"/>
      <c r="DN281" s="107"/>
      <c r="DO281" s="107"/>
      <c r="DP281" s="107"/>
      <c r="DQ281" s="107"/>
      <c r="DR281" s="107"/>
      <c r="DS281" s="107"/>
      <c r="DT281" s="107"/>
      <c r="DU281" s="107"/>
      <c r="DV281" s="107"/>
      <c r="DW281" s="107"/>
      <c r="DX281" s="107"/>
      <c r="DY281" s="107"/>
      <c r="DZ281" s="107"/>
      <c r="EA281" s="107"/>
      <c r="EB281" s="107"/>
    </row>
    <row r="282" spans="1:132" s="26" customFormat="1" ht="18.75">
      <c r="A282" s="104"/>
      <c r="B282" s="104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4"/>
      <c r="AB282" s="104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5"/>
      <c r="AZ282" s="104"/>
      <c r="BA282" s="104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5"/>
      <c r="BY282" s="104"/>
      <c r="BZ282" s="104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1"/>
      <c r="CV282" s="101"/>
      <c r="CW282" s="105"/>
      <c r="CX282" s="104"/>
      <c r="CY282" s="104"/>
      <c r="CZ282" s="101"/>
      <c r="DA282" s="101"/>
      <c r="DB282" s="101"/>
      <c r="DC282" s="101"/>
      <c r="DD282" s="101"/>
      <c r="DE282" s="101"/>
      <c r="DF282" s="101"/>
      <c r="DG282" s="101"/>
      <c r="DH282" s="101"/>
      <c r="DI282" s="101"/>
      <c r="DJ282" s="101"/>
      <c r="DK282" s="101"/>
      <c r="DL282" s="101"/>
      <c r="DM282" s="101"/>
      <c r="DN282" s="101"/>
      <c r="DO282" s="101"/>
      <c r="DP282" s="101"/>
      <c r="DQ282" s="101"/>
      <c r="DR282" s="101"/>
      <c r="DS282" s="101"/>
      <c r="DT282" s="101"/>
      <c r="DU282" s="101"/>
      <c r="DV282" s="105"/>
      <c r="DW282" s="104"/>
      <c r="DX282" s="104"/>
      <c r="DY282" s="101"/>
      <c r="DZ282" s="101"/>
      <c r="EA282" s="101"/>
      <c r="EB282" s="101"/>
    </row>
    <row r="283" spans="1:132" s="26" customFormat="1" ht="18.75">
      <c r="A283" s="104"/>
      <c r="B283" s="104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8"/>
      <c r="N283" s="28"/>
      <c r="O283" s="27"/>
      <c r="P283" s="28"/>
      <c r="Q283" s="28"/>
      <c r="R283" s="27"/>
      <c r="S283" s="28"/>
      <c r="T283" s="28"/>
      <c r="U283" s="28"/>
      <c r="V283" s="28"/>
      <c r="W283" s="28"/>
      <c r="X283" s="27"/>
      <c r="Y283" s="27"/>
      <c r="Z283" s="27"/>
      <c r="AA283" s="104"/>
      <c r="AB283" s="104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8"/>
      <c r="AN283" s="28"/>
      <c r="AO283" s="27"/>
      <c r="AP283" s="28"/>
      <c r="AQ283" s="28"/>
      <c r="AR283" s="27"/>
      <c r="AS283" s="28"/>
      <c r="AT283" s="28"/>
      <c r="AU283" s="27"/>
      <c r="AV283" s="27"/>
      <c r="AW283" s="27"/>
      <c r="AX283" s="28"/>
      <c r="AY283" s="106"/>
      <c r="AZ283" s="104"/>
      <c r="BA283" s="104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8"/>
      <c r="BM283" s="28"/>
      <c r="BN283" s="27"/>
      <c r="BO283" s="28"/>
      <c r="BP283" s="28"/>
      <c r="BQ283" s="27"/>
      <c r="BR283" s="28"/>
      <c r="BS283" s="28"/>
      <c r="BT283" s="27"/>
      <c r="BU283" s="27"/>
      <c r="BV283" s="27"/>
      <c r="BW283" s="28"/>
      <c r="BX283" s="106"/>
      <c r="BY283" s="104"/>
      <c r="BZ283" s="104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8"/>
      <c r="CL283" s="28"/>
      <c r="CM283" s="27"/>
      <c r="CN283" s="28"/>
      <c r="CO283" s="28"/>
      <c r="CP283" s="27"/>
      <c r="CQ283" s="28"/>
      <c r="CR283" s="28"/>
      <c r="CS283" s="27"/>
      <c r="CT283" s="27"/>
      <c r="CU283" s="27"/>
      <c r="CV283" s="28"/>
      <c r="CW283" s="106"/>
      <c r="CX283" s="104"/>
      <c r="CY283" s="104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8"/>
      <c r="DK283" s="28"/>
      <c r="DL283" s="27"/>
      <c r="DM283" s="28"/>
      <c r="DN283" s="28"/>
      <c r="DO283" s="27"/>
      <c r="DP283" s="28"/>
      <c r="DQ283" s="28"/>
      <c r="DR283" s="27"/>
      <c r="DS283" s="27"/>
      <c r="DT283" s="27"/>
      <c r="DU283" s="28"/>
      <c r="DV283" s="106"/>
      <c r="DW283" s="104"/>
      <c r="DX283" s="104"/>
      <c r="DY283" s="27"/>
      <c r="DZ283" s="27"/>
      <c r="EA283" s="27"/>
      <c r="EB283" s="27"/>
    </row>
    <row r="284" spans="1:132" s="26" customFormat="1" ht="18.75">
      <c r="A284" s="29"/>
      <c r="B284" s="18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1"/>
      <c r="S284" s="32"/>
      <c r="T284" s="31"/>
      <c r="U284" s="31"/>
      <c r="V284" s="31"/>
      <c r="W284" s="31"/>
      <c r="X284" s="30"/>
      <c r="Y284" s="30"/>
      <c r="Z284" s="30"/>
      <c r="AA284" s="29"/>
      <c r="AB284" s="18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1"/>
      <c r="AS284" s="32"/>
      <c r="AT284" s="31"/>
      <c r="AU284" s="30"/>
      <c r="AV284" s="30"/>
      <c r="AW284" s="30"/>
      <c r="AX284" s="30"/>
      <c r="AY284" s="33"/>
      <c r="AZ284" s="29"/>
      <c r="BA284" s="18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1"/>
      <c r="BR284" s="32"/>
      <c r="BS284" s="31"/>
      <c r="BT284" s="30"/>
      <c r="BU284" s="30"/>
      <c r="BV284" s="30"/>
      <c r="BW284" s="30"/>
      <c r="BX284" s="33"/>
      <c r="BY284" s="29"/>
      <c r="BZ284" s="18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1"/>
      <c r="CQ284" s="32"/>
      <c r="CR284" s="31"/>
      <c r="CS284" s="30"/>
      <c r="CT284" s="30"/>
      <c r="CU284" s="30"/>
      <c r="CV284" s="30"/>
      <c r="CW284" s="33"/>
      <c r="CX284" s="29"/>
      <c r="CY284" s="18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1"/>
      <c r="DP284" s="32"/>
      <c r="DQ284" s="31"/>
      <c r="DR284" s="30"/>
      <c r="DS284" s="30"/>
      <c r="DT284" s="30"/>
      <c r="DU284" s="30"/>
      <c r="DV284" s="33"/>
      <c r="DW284" s="29"/>
      <c r="DX284" s="18"/>
      <c r="DY284" s="30"/>
      <c r="DZ284" s="30"/>
      <c r="EA284" s="30"/>
      <c r="EB284" s="30"/>
    </row>
    <row r="285" spans="1:132" s="26" customFormat="1" ht="18.75">
      <c r="A285" s="29"/>
      <c r="B285" s="34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1"/>
      <c r="S285" s="32"/>
      <c r="T285" s="31"/>
      <c r="U285" s="31"/>
      <c r="V285" s="31"/>
      <c r="W285" s="31"/>
      <c r="X285" s="30"/>
      <c r="Y285" s="30"/>
      <c r="Z285" s="30"/>
      <c r="AA285" s="29"/>
      <c r="AB285" s="34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1"/>
      <c r="AS285" s="32"/>
      <c r="AT285" s="31"/>
      <c r="AU285" s="30"/>
      <c r="AV285" s="30"/>
      <c r="AW285" s="30"/>
      <c r="AX285" s="30"/>
      <c r="AY285" s="33"/>
      <c r="AZ285" s="29"/>
      <c r="BA285" s="34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1"/>
      <c r="BR285" s="32"/>
      <c r="BS285" s="31"/>
      <c r="BT285" s="30"/>
      <c r="BU285" s="30"/>
      <c r="BV285" s="30"/>
      <c r="BW285" s="30"/>
      <c r="BX285" s="33"/>
      <c r="BY285" s="29"/>
      <c r="BZ285" s="34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1"/>
      <c r="CQ285" s="32"/>
      <c r="CR285" s="31"/>
      <c r="CS285" s="30"/>
      <c r="CT285" s="30"/>
      <c r="CU285" s="30"/>
      <c r="CV285" s="30"/>
      <c r="CW285" s="33"/>
      <c r="CX285" s="29"/>
      <c r="CY285" s="34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1"/>
      <c r="DP285" s="32"/>
      <c r="DQ285" s="31"/>
      <c r="DR285" s="30"/>
      <c r="DS285" s="30"/>
      <c r="DT285" s="30"/>
      <c r="DU285" s="30"/>
      <c r="DV285" s="33"/>
      <c r="DW285" s="29"/>
      <c r="DX285" s="34"/>
      <c r="DY285" s="30"/>
      <c r="DZ285" s="30"/>
      <c r="EA285" s="30"/>
      <c r="EB285" s="30"/>
    </row>
    <row r="286" spans="1:132" s="26" customFormat="1" ht="18.75">
      <c r="A286" s="29"/>
      <c r="B286" s="34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1"/>
      <c r="S286" s="32"/>
      <c r="T286" s="31"/>
      <c r="U286" s="31"/>
      <c r="V286" s="31"/>
      <c r="W286" s="31"/>
      <c r="X286" s="30"/>
      <c r="Y286" s="30"/>
      <c r="Z286" s="30"/>
      <c r="AA286" s="29"/>
      <c r="AB286" s="34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1"/>
      <c r="AS286" s="32"/>
      <c r="AT286" s="31"/>
      <c r="AU286" s="30"/>
      <c r="AV286" s="30"/>
      <c r="AW286" s="30"/>
      <c r="AX286" s="30"/>
      <c r="AY286" s="33"/>
      <c r="AZ286" s="29"/>
      <c r="BA286" s="34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1"/>
      <c r="BR286" s="32"/>
      <c r="BS286" s="31"/>
      <c r="BT286" s="30"/>
      <c r="BU286" s="30"/>
      <c r="BV286" s="30"/>
      <c r="BW286" s="30"/>
      <c r="BX286" s="33"/>
      <c r="BY286" s="29"/>
      <c r="BZ286" s="34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1"/>
      <c r="CQ286" s="32"/>
      <c r="CR286" s="31"/>
      <c r="CS286" s="30"/>
      <c r="CT286" s="30"/>
      <c r="CU286" s="30"/>
      <c r="CV286" s="30"/>
      <c r="CW286" s="33"/>
      <c r="CX286" s="29"/>
      <c r="CY286" s="34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1"/>
      <c r="DP286" s="32"/>
      <c r="DQ286" s="31"/>
      <c r="DR286" s="30"/>
      <c r="DS286" s="30"/>
      <c r="DT286" s="30"/>
      <c r="DU286" s="30"/>
      <c r="DV286" s="33"/>
      <c r="DW286" s="29"/>
      <c r="DX286" s="34"/>
      <c r="DY286" s="30"/>
      <c r="DZ286" s="30"/>
      <c r="EA286" s="30"/>
      <c r="EB286" s="30"/>
    </row>
    <row r="287" spans="1:132" s="26" customFormat="1" ht="18.75">
      <c r="A287" s="21"/>
      <c r="B287" s="22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2"/>
      <c r="T287" s="31"/>
      <c r="U287" s="31"/>
      <c r="V287" s="31"/>
      <c r="W287" s="31"/>
      <c r="X287" s="30"/>
      <c r="Y287" s="30"/>
      <c r="Z287" s="30"/>
      <c r="AA287" s="21"/>
      <c r="AB287" s="22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2"/>
      <c r="AT287" s="31"/>
      <c r="AU287" s="30"/>
      <c r="AV287" s="30"/>
      <c r="AW287" s="30"/>
      <c r="AX287" s="30"/>
      <c r="AY287" s="33"/>
      <c r="AZ287" s="21"/>
      <c r="BA287" s="22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2"/>
      <c r="BS287" s="31"/>
      <c r="BT287" s="30"/>
      <c r="BU287" s="30"/>
      <c r="BV287" s="30"/>
      <c r="BW287" s="30"/>
      <c r="BX287" s="33"/>
      <c r="BY287" s="21"/>
      <c r="BZ287" s="22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2"/>
      <c r="CR287" s="31"/>
      <c r="CS287" s="30"/>
      <c r="CT287" s="30"/>
      <c r="CU287" s="30"/>
      <c r="CV287" s="30"/>
      <c r="CW287" s="33"/>
      <c r="CX287" s="21"/>
      <c r="CY287" s="22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2"/>
      <c r="DQ287" s="31"/>
      <c r="DR287" s="30"/>
      <c r="DS287" s="30"/>
      <c r="DT287" s="30"/>
      <c r="DU287" s="30"/>
      <c r="DV287" s="33"/>
      <c r="DW287" s="21"/>
      <c r="DX287" s="22"/>
      <c r="DY287" s="31"/>
      <c r="DZ287" s="31"/>
      <c r="EA287" s="31"/>
      <c r="EB287" s="31"/>
    </row>
    <row r="288" spans="1:132" s="26" customFormat="1" ht="18.75">
      <c r="A288" s="21"/>
      <c r="B288" s="23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  <c r="S288" s="32"/>
      <c r="T288" s="31"/>
      <c r="U288" s="31"/>
      <c r="V288" s="31"/>
      <c r="W288" s="31"/>
      <c r="X288" s="30"/>
      <c r="Y288" s="30"/>
      <c r="Z288" s="30"/>
      <c r="AA288" s="21"/>
      <c r="AB288" s="23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2"/>
      <c r="AS288" s="32"/>
      <c r="AT288" s="31"/>
      <c r="AU288" s="30"/>
      <c r="AV288" s="30"/>
      <c r="AW288" s="30"/>
      <c r="AX288" s="30"/>
      <c r="AY288" s="33"/>
      <c r="AZ288" s="21"/>
      <c r="BA288" s="23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2"/>
      <c r="BR288" s="32"/>
      <c r="BS288" s="31"/>
      <c r="BT288" s="30"/>
      <c r="BU288" s="30"/>
      <c r="BV288" s="30"/>
      <c r="BW288" s="30"/>
      <c r="BX288" s="33"/>
      <c r="BY288" s="21"/>
      <c r="BZ288" s="23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2"/>
      <c r="CQ288" s="32"/>
      <c r="CR288" s="31"/>
      <c r="CS288" s="30"/>
      <c r="CT288" s="30"/>
      <c r="CU288" s="30"/>
      <c r="CV288" s="30"/>
      <c r="CW288" s="33"/>
      <c r="CX288" s="21"/>
      <c r="CY288" s="23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2"/>
      <c r="DP288" s="32"/>
      <c r="DQ288" s="31"/>
      <c r="DR288" s="30"/>
      <c r="DS288" s="30"/>
      <c r="DT288" s="30"/>
      <c r="DU288" s="30"/>
      <c r="DV288" s="33"/>
      <c r="DW288" s="21"/>
      <c r="DX288" s="23"/>
      <c r="DY288" s="31"/>
      <c r="DZ288" s="31"/>
      <c r="EA288" s="31"/>
      <c r="EB288" s="31"/>
    </row>
    <row r="289" spans="1:132" s="26" customFormat="1" ht="18.7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0"/>
      <c r="Y289" s="30"/>
      <c r="Z289" s="30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0"/>
      <c r="AV289" s="30"/>
      <c r="AW289" s="30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0"/>
      <c r="BU289" s="30"/>
      <c r="BV289" s="30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0"/>
      <c r="CT289" s="30"/>
      <c r="CU289" s="30"/>
      <c r="CV289" s="35"/>
      <c r="CW289" s="35"/>
      <c r="CX289" s="35"/>
      <c r="CY289" s="35"/>
      <c r="CZ289" s="35"/>
      <c r="DA289" s="35"/>
      <c r="DB289" s="35"/>
      <c r="DC289" s="35"/>
      <c r="DD289" s="35"/>
      <c r="DE289" s="35"/>
      <c r="DF289" s="35"/>
      <c r="DG289" s="35"/>
      <c r="DH289" s="35"/>
      <c r="DI289" s="35"/>
      <c r="DJ289" s="35"/>
      <c r="DK289" s="35"/>
      <c r="DL289" s="35"/>
      <c r="DM289" s="35"/>
      <c r="DN289" s="35"/>
      <c r="DO289" s="35"/>
      <c r="DP289" s="35"/>
      <c r="DQ289" s="35"/>
      <c r="DR289" s="30"/>
      <c r="DS289" s="30"/>
      <c r="DT289" s="30"/>
      <c r="DU289" s="35"/>
      <c r="DV289" s="35"/>
      <c r="DW289" s="35"/>
      <c r="DX289" s="35"/>
      <c r="DY289" s="35"/>
      <c r="DZ289" s="35"/>
      <c r="EA289" s="35"/>
      <c r="EB289" s="35"/>
    </row>
    <row r="290" spans="1:132" s="26" customFormat="1" ht="18.75">
      <c r="A290" s="24"/>
      <c r="B290" s="25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7"/>
      <c r="Y290" s="37"/>
      <c r="Z290" s="37"/>
      <c r="AA290" s="24"/>
      <c r="AB290" s="25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7"/>
      <c r="AV290" s="37"/>
      <c r="AW290" s="37"/>
      <c r="AX290" s="37"/>
      <c r="AY290" s="38"/>
      <c r="AZ290" s="24"/>
      <c r="BA290" s="25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7"/>
      <c r="BU290" s="37"/>
      <c r="BV290" s="37"/>
      <c r="BW290" s="37"/>
      <c r="BX290" s="38"/>
      <c r="BY290" s="24"/>
      <c r="BZ290" s="25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7"/>
      <c r="CT290" s="37"/>
      <c r="CU290" s="37"/>
      <c r="CV290" s="37"/>
      <c r="CW290" s="38"/>
      <c r="CX290" s="24"/>
      <c r="CY290" s="25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7"/>
      <c r="DS290" s="37"/>
      <c r="DT290" s="37"/>
      <c r="DU290" s="37"/>
      <c r="DV290" s="38"/>
      <c r="DW290" s="24"/>
      <c r="DX290" s="25"/>
      <c r="DY290" s="36"/>
      <c r="DZ290" s="36"/>
      <c r="EA290" s="36"/>
      <c r="EB290" s="36"/>
    </row>
    <row r="291" spans="1:132" s="26" customFormat="1" ht="18.75">
      <c r="A291" s="21"/>
      <c r="B291" s="22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2"/>
      <c r="T291" s="31"/>
      <c r="U291" s="31"/>
      <c r="V291" s="31"/>
      <c r="W291" s="31"/>
      <c r="X291" s="30"/>
      <c r="Y291" s="30"/>
      <c r="Z291" s="30"/>
      <c r="AA291" s="21"/>
      <c r="AB291" s="22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2"/>
      <c r="AT291" s="31"/>
      <c r="AU291" s="30"/>
      <c r="AV291" s="30"/>
      <c r="AW291" s="30"/>
      <c r="AX291" s="31"/>
      <c r="AY291" s="33"/>
      <c r="AZ291" s="21"/>
      <c r="BA291" s="22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2"/>
      <c r="BS291" s="31"/>
      <c r="BT291" s="30"/>
      <c r="BU291" s="30"/>
      <c r="BV291" s="30"/>
      <c r="BW291" s="31"/>
      <c r="BX291" s="33"/>
      <c r="BY291" s="21"/>
      <c r="BZ291" s="22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2"/>
      <c r="CR291" s="31"/>
      <c r="CS291" s="30"/>
      <c r="CT291" s="30"/>
      <c r="CU291" s="30"/>
      <c r="CV291" s="31"/>
      <c r="CW291" s="33"/>
      <c r="CX291" s="21"/>
      <c r="CY291" s="22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2"/>
      <c r="DQ291" s="31"/>
      <c r="DR291" s="30"/>
      <c r="DS291" s="30"/>
      <c r="DT291" s="30"/>
      <c r="DU291" s="31"/>
      <c r="DV291" s="33"/>
      <c r="DW291" s="21"/>
      <c r="DX291" s="22"/>
      <c r="DY291" s="31"/>
      <c r="DZ291" s="31"/>
      <c r="EA291" s="31"/>
      <c r="EB291" s="31"/>
    </row>
    <row r="292" spans="1:132" s="26" customFormat="1" ht="18.75">
      <c r="A292" s="21"/>
      <c r="B292" s="22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2"/>
      <c r="T292" s="31"/>
      <c r="U292" s="31"/>
      <c r="V292" s="31"/>
      <c r="W292" s="31"/>
      <c r="X292" s="30"/>
      <c r="Y292" s="30"/>
      <c r="Z292" s="30"/>
      <c r="AA292" s="21"/>
      <c r="AB292" s="22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2"/>
      <c r="AT292" s="31"/>
      <c r="AU292" s="30"/>
      <c r="AV292" s="30"/>
      <c r="AW292" s="30"/>
      <c r="AX292" s="31"/>
      <c r="AY292" s="33"/>
      <c r="AZ292" s="21"/>
      <c r="BA292" s="22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2"/>
      <c r="BS292" s="31"/>
      <c r="BT292" s="30"/>
      <c r="BU292" s="30"/>
      <c r="BV292" s="30"/>
      <c r="BW292" s="31"/>
      <c r="BX292" s="33"/>
      <c r="BY292" s="21"/>
      <c r="BZ292" s="22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2"/>
      <c r="CR292" s="31"/>
      <c r="CS292" s="30"/>
      <c r="CT292" s="30"/>
      <c r="CU292" s="30"/>
      <c r="CV292" s="31"/>
      <c r="CW292" s="33"/>
      <c r="CX292" s="21"/>
      <c r="CY292" s="22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2"/>
      <c r="DQ292" s="31"/>
      <c r="DR292" s="30"/>
      <c r="DS292" s="30"/>
      <c r="DT292" s="30"/>
      <c r="DU292" s="31"/>
      <c r="DV292" s="33"/>
      <c r="DW292" s="21"/>
      <c r="DX292" s="22"/>
      <c r="DY292" s="31"/>
      <c r="DZ292" s="31"/>
      <c r="EA292" s="31"/>
      <c r="EB292" s="31"/>
    </row>
    <row r="293" spans="1:132" s="26" customFormat="1" ht="18.75">
      <c r="A293" s="21"/>
      <c r="B293" s="22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2"/>
      <c r="T293" s="31"/>
      <c r="U293" s="31"/>
      <c r="V293" s="31"/>
      <c r="W293" s="31"/>
      <c r="X293" s="30"/>
      <c r="Y293" s="30"/>
      <c r="Z293" s="30"/>
      <c r="AA293" s="21"/>
      <c r="AB293" s="22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2"/>
      <c r="AT293" s="31"/>
      <c r="AU293" s="30"/>
      <c r="AV293" s="30"/>
      <c r="AW293" s="30"/>
      <c r="AX293" s="31"/>
      <c r="AY293" s="33"/>
      <c r="AZ293" s="21"/>
      <c r="BA293" s="22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2"/>
      <c r="BS293" s="31"/>
      <c r="BT293" s="30"/>
      <c r="BU293" s="30"/>
      <c r="BV293" s="30"/>
      <c r="BW293" s="31"/>
      <c r="BX293" s="33"/>
      <c r="BY293" s="21"/>
      <c r="BZ293" s="22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2"/>
      <c r="CR293" s="31"/>
      <c r="CS293" s="30"/>
      <c r="CT293" s="30"/>
      <c r="CU293" s="30"/>
      <c r="CV293" s="31"/>
      <c r="CW293" s="33"/>
      <c r="CX293" s="21"/>
      <c r="CY293" s="22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2"/>
      <c r="DQ293" s="31"/>
      <c r="DR293" s="30"/>
      <c r="DS293" s="30"/>
      <c r="DT293" s="30"/>
      <c r="DU293" s="31"/>
      <c r="DV293" s="33"/>
      <c r="DW293" s="21"/>
      <c r="DX293" s="22"/>
      <c r="DY293" s="31"/>
      <c r="DZ293" s="31"/>
      <c r="EA293" s="31"/>
      <c r="EB293" s="31"/>
    </row>
    <row r="294" spans="1:132" s="26" customFormat="1" ht="18.75">
      <c r="A294" s="21"/>
      <c r="B294" s="22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2"/>
      <c r="T294" s="31"/>
      <c r="U294" s="31"/>
      <c r="V294" s="31"/>
      <c r="W294" s="31"/>
      <c r="X294" s="30"/>
      <c r="Y294" s="30"/>
      <c r="Z294" s="30"/>
      <c r="AA294" s="21"/>
      <c r="AB294" s="22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2"/>
      <c r="AT294" s="31"/>
      <c r="AU294" s="30"/>
      <c r="AV294" s="30"/>
      <c r="AW294" s="30"/>
      <c r="AX294" s="31"/>
      <c r="AY294" s="33"/>
      <c r="AZ294" s="21"/>
      <c r="BA294" s="22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2"/>
      <c r="BS294" s="31"/>
      <c r="BT294" s="30"/>
      <c r="BU294" s="30"/>
      <c r="BV294" s="30"/>
      <c r="BW294" s="31"/>
      <c r="BX294" s="33"/>
      <c r="BY294" s="21"/>
      <c r="BZ294" s="22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2"/>
      <c r="CR294" s="31"/>
      <c r="CS294" s="30"/>
      <c r="CT294" s="30"/>
      <c r="CU294" s="30"/>
      <c r="CV294" s="31"/>
      <c r="CW294" s="33"/>
      <c r="CX294" s="21"/>
      <c r="CY294" s="22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2"/>
      <c r="DQ294" s="31"/>
      <c r="DR294" s="30"/>
      <c r="DS294" s="30"/>
      <c r="DT294" s="30"/>
      <c r="DU294" s="31"/>
      <c r="DV294" s="33"/>
      <c r="DW294" s="21"/>
      <c r="DX294" s="22"/>
      <c r="DY294" s="31"/>
      <c r="DZ294" s="31"/>
      <c r="EA294" s="31"/>
      <c r="EB294" s="31"/>
    </row>
    <row r="295" spans="1:132" s="26" customFormat="1" ht="18.75">
      <c r="A295" s="21"/>
      <c r="B295" s="22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2"/>
      <c r="T295" s="31"/>
      <c r="U295" s="31"/>
      <c r="V295" s="31"/>
      <c r="W295" s="31"/>
      <c r="X295" s="30"/>
      <c r="Y295" s="30"/>
      <c r="Z295" s="30"/>
      <c r="AA295" s="21"/>
      <c r="AB295" s="22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2"/>
      <c r="AT295" s="31"/>
      <c r="AU295" s="30"/>
      <c r="AV295" s="30"/>
      <c r="AW295" s="30"/>
      <c r="AX295" s="31"/>
      <c r="AY295" s="33"/>
      <c r="AZ295" s="21"/>
      <c r="BA295" s="22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2"/>
      <c r="BS295" s="31"/>
      <c r="BT295" s="30"/>
      <c r="BU295" s="30"/>
      <c r="BV295" s="30"/>
      <c r="BW295" s="31"/>
      <c r="BX295" s="33"/>
      <c r="BY295" s="21"/>
      <c r="BZ295" s="22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2"/>
      <c r="CR295" s="31"/>
      <c r="CS295" s="30"/>
      <c r="CT295" s="30"/>
      <c r="CU295" s="30"/>
      <c r="CV295" s="31"/>
      <c r="CW295" s="33"/>
      <c r="CX295" s="21"/>
      <c r="CY295" s="22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2"/>
      <c r="DQ295" s="31"/>
      <c r="DR295" s="30"/>
      <c r="DS295" s="30"/>
      <c r="DT295" s="30"/>
      <c r="DU295" s="31"/>
      <c r="DV295" s="33"/>
      <c r="DW295" s="21"/>
      <c r="DX295" s="22"/>
      <c r="DY295" s="31"/>
      <c r="DZ295" s="31"/>
      <c r="EA295" s="31"/>
      <c r="EB295" s="31"/>
    </row>
    <row r="296" spans="1:132" s="26" customFormat="1" ht="18.75">
      <c r="A296" s="102"/>
      <c r="B296" s="102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102"/>
      <c r="AB296" s="102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40"/>
      <c r="AZ296" s="102"/>
      <c r="BA296" s="102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40"/>
      <c r="BY296" s="102"/>
      <c r="BZ296" s="102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40"/>
      <c r="CX296" s="102"/>
      <c r="CY296" s="102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40"/>
      <c r="DW296" s="102"/>
      <c r="DX296" s="102"/>
      <c r="DY296" s="39"/>
      <c r="DZ296" s="39"/>
      <c r="EA296" s="39"/>
      <c r="EB296" s="39"/>
    </row>
    <row r="297" spans="1:132" s="26" customFormat="1" ht="18.7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  <c r="CJ297" s="103"/>
      <c r="CK297" s="103"/>
      <c r="CL297" s="103"/>
      <c r="CM297" s="103"/>
      <c r="CN297" s="103"/>
      <c r="CO297" s="103"/>
      <c r="CP297" s="103"/>
      <c r="CQ297" s="103"/>
      <c r="CR297" s="103"/>
      <c r="CS297" s="103"/>
      <c r="CT297" s="103"/>
      <c r="CU297" s="103"/>
      <c r="CV297" s="103"/>
      <c r="CW297" s="103"/>
      <c r="CX297" s="103"/>
      <c r="CY297" s="103"/>
      <c r="CZ297" s="103"/>
      <c r="DA297" s="103"/>
      <c r="DB297" s="103"/>
      <c r="DC297" s="103"/>
      <c r="DD297" s="103"/>
      <c r="DE297" s="103"/>
      <c r="DF297" s="103"/>
      <c r="DG297" s="103"/>
      <c r="DH297" s="103"/>
      <c r="DI297" s="103"/>
      <c r="DJ297" s="103"/>
      <c r="DK297" s="103"/>
      <c r="DL297" s="103"/>
      <c r="DM297" s="103"/>
      <c r="DN297" s="103"/>
      <c r="DO297" s="103"/>
      <c r="DP297" s="103"/>
      <c r="DQ297" s="103"/>
      <c r="DR297" s="103"/>
      <c r="DS297" s="103"/>
      <c r="DT297" s="103"/>
      <c r="DU297" s="103"/>
      <c r="DV297" s="103"/>
      <c r="DW297" s="103"/>
      <c r="DX297" s="103"/>
      <c r="DY297" s="103"/>
      <c r="DZ297" s="103"/>
      <c r="EA297" s="103"/>
      <c r="EB297" s="103"/>
    </row>
    <row r="298" spans="1:132" s="26" customFormat="1" ht="18.7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1"/>
      <c r="BZ298" s="101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1"/>
      <c r="CM298" s="101"/>
      <c r="CN298" s="101"/>
      <c r="CO298" s="101"/>
      <c r="CP298" s="101"/>
      <c r="CQ298" s="101"/>
      <c r="CR298" s="101"/>
      <c r="CS298" s="101"/>
      <c r="CT298" s="101"/>
      <c r="CU298" s="101"/>
      <c r="CV298" s="101"/>
      <c r="CW298" s="101"/>
      <c r="CX298" s="101"/>
      <c r="CY298" s="101"/>
      <c r="CZ298" s="101"/>
      <c r="DA298" s="101"/>
      <c r="DB298" s="101"/>
      <c r="DC298" s="101"/>
      <c r="DD298" s="101"/>
      <c r="DE298" s="101"/>
      <c r="DF298" s="101"/>
      <c r="DG298" s="101"/>
      <c r="DH298" s="101"/>
      <c r="DI298" s="101"/>
      <c r="DJ298" s="101"/>
      <c r="DK298" s="101"/>
      <c r="DL298" s="101"/>
      <c r="DM298" s="101"/>
      <c r="DN298" s="101"/>
      <c r="DO298" s="101"/>
      <c r="DP298" s="101"/>
      <c r="DQ298" s="101"/>
      <c r="DR298" s="101"/>
      <c r="DS298" s="101"/>
      <c r="DT298" s="101"/>
      <c r="DU298" s="101"/>
      <c r="DV298" s="101"/>
      <c r="DW298" s="101"/>
      <c r="DX298" s="101"/>
      <c r="DY298" s="101"/>
      <c r="DZ298" s="101"/>
      <c r="EA298" s="101"/>
      <c r="EB298" s="101"/>
    </row>
    <row r="299" spans="1:132" s="26" customFormat="1" ht="18.75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  <c r="BL299" s="101"/>
      <c r="BM299" s="101"/>
      <c r="BN299" s="101"/>
      <c r="BO299" s="101"/>
      <c r="BP299" s="101"/>
      <c r="BQ299" s="101"/>
      <c r="BR299" s="101"/>
      <c r="BS299" s="101"/>
      <c r="BT299" s="101"/>
      <c r="BU299" s="101"/>
      <c r="BV299" s="101"/>
      <c r="BW299" s="101"/>
      <c r="BX299" s="101"/>
      <c r="BY299" s="101"/>
      <c r="BZ299" s="101"/>
      <c r="CA299" s="101"/>
      <c r="CB299" s="101"/>
      <c r="CC299" s="101"/>
      <c r="CD299" s="101"/>
      <c r="CE299" s="101"/>
      <c r="CF299" s="101"/>
      <c r="CG299" s="101"/>
      <c r="CH299" s="101"/>
      <c r="CI299" s="101"/>
      <c r="CJ299" s="101"/>
      <c r="CK299" s="101"/>
      <c r="CL299" s="101"/>
      <c r="CM299" s="101"/>
      <c r="CN299" s="101"/>
      <c r="CO299" s="101"/>
      <c r="CP299" s="101"/>
      <c r="CQ299" s="101"/>
      <c r="CR299" s="101"/>
      <c r="CS299" s="101"/>
      <c r="CT299" s="101"/>
      <c r="CU299" s="101"/>
      <c r="CV299" s="101"/>
      <c r="CW299" s="101"/>
      <c r="CX299" s="101"/>
      <c r="CY299" s="101"/>
      <c r="CZ299" s="101"/>
      <c r="DA299" s="101"/>
      <c r="DB299" s="101"/>
      <c r="DC299" s="101"/>
      <c r="DD299" s="101"/>
      <c r="DE299" s="101"/>
      <c r="DF299" s="101"/>
      <c r="DG299" s="101"/>
      <c r="DH299" s="101"/>
      <c r="DI299" s="101"/>
      <c r="DJ299" s="101"/>
      <c r="DK299" s="101"/>
      <c r="DL299" s="101"/>
      <c r="DM299" s="101"/>
      <c r="DN299" s="101"/>
      <c r="DO299" s="101"/>
      <c r="DP299" s="101"/>
      <c r="DQ299" s="101"/>
      <c r="DR299" s="101"/>
      <c r="DS299" s="101"/>
      <c r="DT299" s="101"/>
      <c r="DU299" s="101"/>
      <c r="DV299" s="101"/>
      <c r="DW299" s="101"/>
      <c r="DX299" s="101"/>
      <c r="DY299" s="101"/>
      <c r="DZ299" s="101"/>
      <c r="EA299" s="101"/>
      <c r="EB299" s="101"/>
    </row>
    <row r="300" spans="1:132" s="26" customFormat="1" ht="18.75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  <c r="CW300" s="108"/>
      <c r="CX300" s="108"/>
      <c r="CY300" s="108"/>
      <c r="CZ300" s="108"/>
      <c r="DA300" s="108"/>
      <c r="DB300" s="108"/>
      <c r="DC300" s="108"/>
      <c r="DD300" s="108"/>
      <c r="DE300" s="108"/>
      <c r="DF300" s="108"/>
      <c r="DG300" s="108"/>
      <c r="DH300" s="108"/>
      <c r="DI300" s="108"/>
      <c r="DJ300" s="108"/>
      <c r="DK300" s="108"/>
      <c r="DL300" s="108"/>
      <c r="DM300" s="108"/>
      <c r="DN300" s="108"/>
      <c r="DO300" s="108"/>
      <c r="DP300" s="108"/>
      <c r="DQ300" s="108"/>
      <c r="DR300" s="108"/>
      <c r="DS300" s="108"/>
      <c r="DT300" s="108"/>
      <c r="DU300" s="108"/>
      <c r="DV300" s="108"/>
      <c r="DW300" s="108"/>
      <c r="DX300" s="108"/>
      <c r="DY300" s="108"/>
      <c r="DZ300" s="108"/>
      <c r="EA300" s="108"/>
      <c r="EB300" s="108"/>
    </row>
    <row r="301" spans="1:132" s="26" customFormat="1" ht="18.75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7"/>
      <c r="AV301" s="107"/>
      <c r="AW301" s="107"/>
      <c r="AX301" s="107"/>
      <c r="AY301" s="107"/>
      <c r="AZ301" s="107"/>
      <c r="BA301" s="107"/>
      <c r="BB301" s="107"/>
      <c r="BC301" s="107"/>
      <c r="BD301" s="107"/>
      <c r="BE301" s="107"/>
      <c r="BF301" s="107"/>
      <c r="BG301" s="107"/>
      <c r="BH301" s="107"/>
      <c r="BI301" s="107"/>
      <c r="BJ301" s="107"/>
      <c r="BK301" s="107"/>
      <c r="BL301" s="107"/>
      <c r="BM301" s="107"/>
      <c r="BN301" s="107"/>
      <c r="BO301" s="107"/>
      <c r="BP301" s="107"/>
      <c r="BQ301" s="107"/>
      <c r="BR301" s="107"/>
      <c r="BS301" s="107"/>
      <c r="BT301" s="107"/>
      <c r="BU301" s="107"/>
      <c r="BV301" s="107"/>
      <c r="BW301" s="107"/>
      <c r="BX301" s="107"/>
      <c r="BY301" s="107"/>
      <c r="BZ301" s="107"/>
      <c r="CA301" s="107"/>
      <c r="CB301" s="107"/>
      <c r="CC301" s="107"/>
      <c r="CD301" s="107"/>
      <c r="CE301" s="107"/>
      <c r="CF301" s="107"/>
      <c r="CG301" s="107"/>
      <c r="CH301" s="107"/>
      <c r="CI301" s="107"/>
      <c r="CJ301" s="107"/>
      <c r="CK301" s="107"/>
      <c r="CL301" s="107"/>
      <c r="CM301" s="107"/>
      <c r="CN301" s="107"/>
      <c r="CO301" s="107"/>
      <c r="CP301" s="107"/>
      <c r="CQ301" s="107"/>
      <c r="CR301" s="107"/>
      <c r="CS301" s="107"/>
      <c r="CT301" s="107"/>
      <c r="CU301" s="107"/>
      <c r="CV301" s="107"/>
      <c r="CW301" s="107"/>
      <c r="CX301" s="107"/>
      <c r="CY301" s="107"/>
      <c r="CZ301" s="107"/>
      <c r="DA301" s="107"/>
      <c r="DB301" s="107"/>
      <c r="DC301" s="107"/>
      <c r="DD301" s="107"/>
      <c r="DE301" s="107"/>
      <c r="DF301" s="107"/>
      <c r="DG301" s="107"/>
      <c r="DH301" s="107"/>
      <c r="DI301" s="107"/>
      <c r="DJ301" s="107"/>
      <c r="DK301" s="107"/>
      <c r="DL301" s="107"/>
      <c r="DM301" s="107"/>
      <c r="DN301" s="107"/>
      <c r="DO301" s="107"/>
      <c r="DP301" s="107"/>
      <c r="DQ301" s="107"/>
      <c r="DR301" s="107"/>
      <c r="DS301" s="107"/>
      <c r="DT301" s="107"/>
      <c r="DU301" s="107"/>
      <c r="DV301" s="107"/>
      <c r="DW301" s="107"/>
      <c r="DX301" s="107"/>
      <c r="DY301" s="107"/>
      <c r="DZ301" s="107"/>
      <c r="EA301" s="107"/>
      <c r="EB301" s="107"/>
    </row>
    <row r="302" spans="1:132" s="26" customFormat="1" ht="18.75">
      <c r="A302" s="104"/>
      <c r="B302" s="104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4"/>
      <c r="AB302" s="104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5"/>
      <c r="AZ302" s="104"/>
      <c r="BA302" s="104"/>
      <c r="BB302" s="101"/>
      <c r="BC302" s="101"/>
      <c r="BD302" s="101"/>
      <c r="BE302" s="101"/>
      <c r="BF302" s="101"/>
      <c r="BG302" s="101"/>
      <c r="BH302" s="101"/>
      <c r="BI302" s="101"/>
      <c r="BJ302" s="101"/>
      <c r="BK302" s="101"/>
      <c r="BL302" s="101"/>
      <c r="BM302" s="101"/>
      <c r="BN302" s="101"/>
      <c r="BO302" s="101"/>
      <c r="BP302" s="101"/>
      <c r="BQ302" s="101"/>
      <c r="BR302" s="101"/>
      <c r="BS302" s="101"/>
      <c r="BT302" s="101"/>
      <c r="BU302" s="101"/>
      <c r="BV302" s="101"/>
      <c r="BW302" s="101"/>
      <c r="BX302" s="105"/>
      <c r="BY302" s="104"/>
      <c r="BZ302" s="104"/>
      <c r="CA302" s="101"/>
      <c r="CB302" s="101"/>
      <c r="CC302" s="101"/>
      <c r="CD302" s="101"/>
      <c r="CE302" s="101"/>
      <c r="CF302" s="101"/>
      <c r="CG302" s="101"/>
      <c r="CH302" s="101"/>
      <c r="CI302" s="101"/>
      <c r="CJ302" s="101"/>
      <c r="CK302" s="101"/>
      <c r="CL302" s="101"/>
      <c r="CM302" s="101"/>
      <c r="CN302" s="101"/>
      <c r="CO302" s="101"/>
      <c r="CP302" s="101"/>
      <c r="CQ302" s="101"/>
      <c r="CR302" s="101"/>
      <c r="CS302" s="101"/>
      <c r="CT302" s="101"/>
      <c r="CU302" s="101"/>
      <c r="CV302" s="101"/>
      <c r="CW302" s="105"/>
      <c r="CX302" s="104"/>
      <c r="CY302" s="104"/>
      <c r="CZ302" s="101"/>
      <c r="DA302" s="101"/>
      <c r="DB302" s="101"/>
      <c r="DC302" s="101"/>
      <c r="DD302" s="101"/>
      <c r="DE302" s="101"/>
      <c r="DF302" s="101"/>
      <c r="DG302" s="101"/>
      <c r="DH302" s="101"/>
      <c r="DI302" s="101"/>
      <c r="DJ302" s="101"/>
      <c r="DK302" s="101"/>
      <c r="DL302" s="101"/>
      <c r="DM302" s="101"/>
      <c r="DN302" s="101"/>
      <c r="DO302" s="101"/>
      <c r="DP302" s="101"/>
      <c r="DQ302" s="101"/>
      <c r="DR302" s="101"/>
      <c r="DS302" s="101"/>
      <c r="DT302" s="101"/>
      <c r="DU302" s="101"/>
      <c r="DV302" s="105"/>
      <c r="DW302" s="104"/>
      <c r="DX302" s="104"/>
      <c r="DY302" s="101"/>
      <c r="DZ302" s="101"/>
      <c r="EA302" s="101"/>
      <c r="EB302" s="101"/>
    </row>
    <row r="303" spans="1:132" s="26" customFormat="1" ht="18.75">
      <c r="A303" s="104"/>
      <c r="B303" s="104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8"/>
      <c r="N303" s="28"/>
      <c r="O303" s="27"/>
      <c r="P303" s="28"/>
      <c r="Q303" s="28"/>
      <c r="R303" s="27"/>
      <c r="S303" s="28"/>
      <c r="T303" s="28"/>
      <c r="U303" s="28"/>
      <c r="V303" s="28"/>
      <c r="W303" s="28"/>
      <c r="X303" s="27"/>
      <c r="Y303" s="27"/>
      <c r="Z303" s="27"/>
      <c r="AA303" s="104"/>
      <c r="AB303" s="104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8"/>
      <c r="AN303" s="28"/>
      <c r="AO303" s="27"/>
      <c r="AP303" s="28"/>
      <c r="AQ303" s="28"/>
      <c r="AR303" s="27"/>
      <c r="AS303" s="28"/>
      <c r="AT303" s="28"/>
      <c r="AU303" s="27"/>
      <c r="AV303" s="27"/>
      <c r="AW303" s="27"/>
      <c r="AX303" s="28"/>
      <c r="AY303" s="106"/>
      <c r="AZ303" s="104"/>
      <c r="BA303" s="104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8"/>
      <c r="BM303" s="28"/>
      <c r="BN303" s="27"/>
      <c r="BO303" s="28"/>
      <c r="BP303" s="28"/>
      <c r="BQ303" s="27"/>
      <c r="BR303" s="28"/>
      <c r="BS303" s="28"/>
      <c r="BT303" s="27"/>
      <c r="BU303" s="27"/>
      <c r="BV303" s="27"/>
      <c r="BW303" s="28"/>
      <c r="BX303" s="106"/>
      <c r="BY303" s="104"/>
      <c r="BZ303" s="104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8"/>
      <c r="CL303" s="28"/>
      <c r="CM303" s="27"/>
      <c r="CN303" s="28"/>
      <c r="CO303" s="28"/>
      <c r="CP303" s="27"/>
      <c r="CQ303" s="28"/>
      <c r="CR303" s="28"/>
      <c r="CS303" s="27"/>
      <c r="CT303" s="27"/>
      <c r="CU303" s="27"/>
      <c r="CV303" s="28"/>
      <c r="CW303" s="106"/>
      <c r="CX303" s="104"/>
      <c r="CY303" s="104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8"/>
      <c r="DK303" s="28"/>
      <c r="DL303" s="27"/>
      <c r="DM303" s="28"/>
      <c r="DN303" s="28"/>
      <c r="DO303" s="27"/>
      <c r="DP303" s="28"/>
      <c r="DQ303" s="28"/>
      <c r="DR303" s="27"/>
      <c r="DS303" s="27"/>
      <c r="DT303" s="27"/>
      <c r="DU303" s="28"/>
      <c r="DV303" s="106"/>
      <c r="DW303" s="104"/>
      <c r="DX303" s="104"/>
      <c r="DY303" s="27"/>
      <c r="DZ303" s="27"/>
      <c r="EA303" s="27"/>
      <c r="EB303" s="27"/>
    </row>
    <row r="304" spans="1:132" s="26" customFormat="1" ht="18.75">
      <c r="A304" s="29"/>
      <c r="B304" s="18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1"/>
      <c r="S304" s="32"/>
      <c r="T304" s="31"/>
      <c r="U304" s="31"/>
      <c r="V304" s="31"/>
      <c r="W304" s="31"/>
      <c r="X304" s="30"/>
      <c r="Y304" s="30"/>
      <c r="Z304" s="30"/>
      <c r="AA304" s="29"/>
      <c r="AB304" s="18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1"/>
      <c r="AS304" s="32"/>
      <c r="AT304" s="31"/>
      <c r="AU304" s="30"/>
      <c r="AV304" s="30"/>
      <c r="AW304" s="30"/>
      <c r="AX304" s="30"/>
      <c r="AY304" s="33"/>
      <c r="AZ304" s="29"/>
      <c r="BA304" s="18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1"/>
      <c r="BR304" s="32"/>
      <c r="BS304" s="31"/>
      <c r="BT304" s="30"/>
      <c r="BU304" s="30"/>
      <c r="BV304" s="30"/>
      <c r="BW304" s="30"/>
      <c r="BX304" s="33"/>
      <c r="BY304" s="29"/>
      <c r="BZ304" s="18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1"/>
      <c r="CQ304" s="32"/>
      <c r="CR304" s="31"/>
      <c r="CS304" s="30"/>
      <c r="CT304" s="30"/>
      <c r="CU304" s="30"/>
      <c r="CV304" s="30"/>
      <c r="CW304" s="33"/>
      <c r="CX304" s="29"/>
      <c r="CY304" s="18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1"/>
      <c r="DP304" s="32"/>
      <c r="DQ304" s="31"/>
      <c r="DR304" s="30"/>
      <c r="DS304" s="30"/>
      <c r="DT304" s="30"/>
      <c r="DU304" s="30"/>
      <c r="DV304" s="33"/>
      <c r="DW304" s="29"/>
      <c r="DX304" s="18"/>
      <c r="DY304" s="30"/>
      <c r="DZ304" s="30"/>
      <c r="EA304" s="30"/>
      <c r="EB304" s="30"/>
    </row>
    <row r="305" spans="1:132" s="26" customFormat="1" ht="18.75">
      <c r="A305" s="29"/>
      <c r="B305" s="34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1"/>
      <c r="S305" s="32"/>
      <c r="T305" s="31"/>
      <c r="U305" s="31"/>
      <c r="V305" s="31"/>
      <c r="W305" s="31"/>
      <c r="X305" s="30"/>
      <c r="Y305" s="30"/>
      <c r="Z305" s="30"/>
      <c r="AA305" s="29"/>
      <c r="AB305" s="34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1"/>
      <c r="AS305" s="32"/>
      <c r="AT305" s="31"/>
      <c r="AU305" s="30"/>
      <c r="AV305" s="30"/>
      <c r="AW305" s="30"/>
      <c r="AX305" s="30"/>
      <c r="AY305" s="33"/>
      <c r="AZ305" s="29"/>
      <c r="BA305" s="34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1"/>
      <c r="BR305" s="32"/>
      <c r="BS305" s="31"/>
      <c r="BT305" s="30"/>
      <c r="BU305" s="30"/>
      <c r="BV305" s="30"/>
      <c r="BW305" s="30"/>
      <c r="BX305" s="33"/>
      <c r="BY305" s="29"/>
      <c r="BZ305" s="34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1"/>
      <c r="CQ305" s="32"/>
      <c r="CR305" s="31"/>
      <c r="CS305" s="30"/>
      <c r="CT305" s="30"/>
      <c r="CU305" s="30"/>
      <c r="CV305" s="30"/>
      <c r="CW305" s="33"/>
      <c r="CX305" s="29"/>
      <c r="CY305" s="34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1"/>
      <c r="DP305" s="32"/>
      <c r="DQ305" s="31"/>
      <c r="DR305" s="30"/>
      <c r="DS305" s="30"/>
      <c r="DT305" s="30"/>
      <c r="DU305" s="30"/>
      <c r="DV305" s="33"/>
      <c r="DW305" s="29"/>
      <c r="DX305" s="34"/>
      <c r="DY305" s="30"/>
      <c r="DZ305" s="30"/>
      <c r="EA305" s="30"/>
      <c r="EB305" s="30"/>
    </row>
    <row r="306" spans="1:132" s="26" customFormat="1" ht="18.75">
      <c r="A306" s="29"/>
      <c r="B306" s="34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1"/>
      <c r="S306" s="32"/>
      <c r="T306" s="31"/>
      <c r="U306" s="31"/>
      <c r="V306" s="31"/>
      <c r="W306" s="31"/>
      <c r="X306" s="30"/>
      <c r="Y306" s="30"/>
      <c r="Z306" s="30"/>
      <c r="AA306" s="29"/>
      <c r="AB306" s="34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1"/>
      <c r="AS306" s="32"/>
      <c r="AT306" s="31"/>
      <c r="AU306" s="30"/>
      <c r="AV306" s="30"/>
      <c r="AW306" s="30"/>
      <c r="AX306" s="30"/>
      <c r="AY306" s="33"/>
      <c r="AZ306" s="29"/>
      <c r="BA306" s="34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1"/>
      <c r="BR306" s="32"/>
      <c r="BS306" s="31"/>
      <c r="BT306" s="30"/>
      <c r="BU306" s="30"/>
      <c r="BV306" s="30"/>
      <c r="BW306" s="30"/>
      <c r="BX306" s="33"/>
      <c r="BY306" s="29"/>
      <c r="BZ306" s="34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1"/>
      <c r="CQ306" s="32"/>
      <c r="CR306" s="31"/>
      <c r="CS306" s="30"/>
      <c r="CT306" s="30"/>
      <c r="CU306" s="30"/>
      <c r="CV306" s="30"/>
      <c r="CW306" s="33"/>
      <c r="CX306" s="29"/>
      <c r="CY306" s="34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1"/>
      <c r="DP306" s="32"/>
      <c r="DQ306" s="31"/>
      <c r="DR306" s="30"/>
      <c r="DS306" s="30"/>
      <c r="DT306" s="30"/>
      <c r="DU306" s="30"/>
      <c r="DV306" s="33"/>
      <c r="DW306" s="29"/>
      <c r="DX306" s="34"/>
      <c r="DY306" s="30"/>
      <c r="DZ306" s="30"/>
      <c r="EA306" s="30"/>
      <c r="EB306" s="30"/>
    </row>
    <row r="307" spans="1:132" s="26" customFormat="1" ht="18.75">
      <c r="A307" s="21"/>
      <c r="B307" s="22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2"/>
      <c r="T307" s="31"/>
      <c r="U307" s="31"/>
      <c r="V307" s="31"/>
      <c r="W307" s="31"/>
      <c r="X307" s="30"/>
      <c r="Y307" s="30"/>
      <c r="Z307" s="30"/>
      <c r="AA307" s="21"/>
      <c r="AB307" s="22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2"/>
      <c r="AT307" s="31"/>
      <c r="AU307" s="30"/>
      <c r="AV307" s="30"/>
      <c r="AW307" s="30"/>
      <c r="AX307" s="30"/>
      <c r="AY307" s="33"/>
      <c r="AZ307" s="21"/>
      <c r="BA307" s="22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2"/>
      <c r="BS307" s="31"/>
      <c r="BT307" s="30"/>
      <c r="BU307" s="30"/>
      <c r="BV307" s="30"/>
      <c r="BW307" s="30"/>
      <c r="BX307" s="33"/>
      <c r="BY307" s="21"/>
      <c r="BZ307" s="22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2"/>
      <c r="CR307" s="31"/>
      <c r="CS307" s="30"/>
      <c r="CT307" s="30"/>
      <c r="CU307" s="30"/>
      <c r="CV307" s="30"/>
      <c r="CW307" s="33"/>
      <c r="CX307" s="21"/>
      <c r="CY307" s="22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2"/>
      <c r="DQ307" s="31"/>
      <c r="DR307" s="30"/>
      <c r="DS307" s="30"/>
      <c r="DT307" s="30"/>
      <c r="DU307" s="30"/>
      <c r="DV307" s="33"/>
      <c r="DW307" s="21"/>
      <c r="DX307" s="22"/>
      <c r="DY307" s="31"/>
      <c r="DZ307" s="31"/>
      <c r="EA307" s="31"/>
      <c r="EB307" s="31"/>
    </row>
    <row r="308" spans="1:132" s="26" customFormat="1" ht="18.75">
      <c r="A308" s="21"/>
      <c r="B308" s="23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  <c r="S308" s="32"/>
      <c r="T308" s="31"/>
      <c r="U308" s="31"/>
      <c r="V308" s="31"/>
      <c r="W308" s="31"/>
      <c r="X308" s="30"/>
      <c r="Y308" s="30"/>
      <c r="Z308" s="30"/>
      <c r="AA308" s="21"/>
      <c r="AB308" s="23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2"/>
      <c r="AS308" s="32"/>
      <c r="AT308" s="31"/>
      <c r="AU308" s="30"/>
      <c r="AV308" s="30"/>
      <c r="AW308" s="30"/>
      <c r="AX308" s="30"/>
      <c r="AY308" s="33"/>
      <c r="AZ308" s="21"/>
      <c r="BA308" s="23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2"/>
      <c r="BR308" s="32"/>
      <c r="BS308" s="31"/>
      <c r="BT308" s="30"/>
      <c r="BU308" s="30"/>
      <c r="BV308" s="30"/>
      <c r="BW308" s="30"/>
      <c r="BX308" s="33"/>
      <c r="BY308" s="21"/>
      <c r="BZ308" s="23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2"/>
      <c r="CQ308" s="32"/>
      <c r="CR308" s="31"/>
      <c r="CS308" s="30"/>
      <c r="CT308" s="30"/>
      <c r="CU308" s="30"/>
      <c r="CV308" s="30"/>
      <c r="CW308" s="33"/>
      <c r="CX308" s="21"/>
      <c r="CY308" s="23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2"/>
      <c r="DP308" s="32"/>
      <c r="DQ308" s="31"/>
      <c r="DR308" s="30"/>
      <c r="DS308" s="30"/>
      <c r="DT308" s="30"/>
      <c r="DU308" s="30"/>
      <c r="DV308" s="33"/>
      <c r="DW308" s="21"/>
      <c r="DX308" s="23"/>
      <c r="DY308" s="31"/>
      <c r="DZ308" s="31"/>
      <c r="EA308" s="31"/>
      <c r="EB308" s="31"/>
    </row>
    <row r="309" spans="1:132" s="26" customFormat="1" ht="18.7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0"/>
      <c r="Y309" s="30"/>
      <c r="Z309" s="30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0"/>
      <c r="AV309" s="30"/>
      <c r="AW309" s="30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0"/>
      <c r="BU309" s="30"/>
      <c r="BV309" s="30"/>
      <c r="BW309" s="35"/>
      <c r="BX309" s="35"/>
      <c r="BY309" s="35"/>
      <c r="BZ309" s="35"/>
      <c r="CA309" s="35"/>
      <c r="CB309" s="35"/>
      <c r="CC309" s="35"/>
      <c r="CD309" s="35"/>
      <c r="CE309" s="35"/>
      <c r="CF309" s="35"/>
      <c r="CG309" s="35"/>
      <c r="CH309" s="35"/>
      <c r="CI309" s="35"/>
      <c r="CJ309" s="35"/>
      <c r="CK309" s="35"/>
      <c r="CL309" s="35"/>
      <c r="CM309" s="35"/>
      <c r="CN309" s="35"/>
      <c r="CO309" s="35"/>
      <c r="CP309" s="35"/>
      <c r="CQ309" s="35"/>
      <c r="CR309" s="35"/>
      <c r="CS309" s="30"/>
      <c r="CT309" s="30"/>
      <c r="CU309" s="30"/>
      <c r="CV309" s="35"/>
      <c r="CW309" s="35"/>
      <c r="CX309" s="35"/>
      <c r="CY309" s="35"/>
      <c r="CZ309" s="35"/>
      <c r="DA309" s="35"/>
      <c r="DB309" s="35"/>
      <c r="DC309" s="35"/>
      <c r="DD309" s="35"/>
      <c r="DE309" s="35"/>
      <c r="DF309" s="35"/>
      <c r="DG309" s="35"/>
      <c r="DH309" s="35"/>
      <c r="DI309" s="35"/>
      <c r="DJ309" s="35"/>
      <c r="DK309" s="35"/>
      <c r="DL309" s="35"/>
      <c r="DM309" s="35"/>
      <c r="DN309" s="35"/>
      <c r="DO309" s="35"/>
      <c r="DP309" s="35"/>
      <c r="DQ309" s="35"/>
      <c r="DR309" s="30"/>
      <c r="DS309" s="30"/>
      <c r="DT309" s="30"/>
      <c r="DU309" s="35"/>
      <c r="DV309" s="35"/>
      <c r="DW309" s="35"/>
      <c r="DX309" s="35"/>
      <c r="DY309" s="35"/>
      <c r="DZ309" s="35"/>
      <c r="EA309" s="35"/>
      <c r="EB309" s="35"/>
    </row>
    <row r="310" spans="1:132" s="26" customFormat="1" ht="18.75">
      <c r="A310" s="24"/>
      <c r="B310" s="25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7"/>
      <c r="Y310" s="37"/>
      <c r="Z310" s="37"/>
      <c r="AA310" s="24"/>
      <c r="AB310" s="25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7"/>
      <c r="AV310" s="37"/>
      <c r="AW310" s="37"/>
      <c r="AX310" s="37"/>
      <c r="AY310" s="38"/>
      <c r="AZ310" s="24"/>
      <c r="BA310" s="25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7"/>
      <c r="BU310" s="37"/>
      <c r="BV310" s="37"/>
      <c r="BW310" s="37"/>
      <c r="BX310" s="38"/>
      <c r="BY310" s="24"/>
      <c r="BZ310" s="25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7"/>
      <c r="CT310" s="37"/>
      <c r="CU310" s="37"/>
      <c r="CV310" s="37"/>
      <c r="CW310" s="38"/>
      <c r="CX310" s="24"/>
      <c r="CY310" s="25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7"/>
      <c r="DS310" s="37"/>
      <c r="DT310" s="37"/>
      <c r="DU310" s="37"/>
      <c r="DV310" s="38"/>
      <c r="DW310" s="24"/>
      <c r="DX310" s="25"/>
      <c r="DY310" s="36"/>
      <c r="DZ310" s="36"/>
      <c r="EA310" s="36"/>
      <c r="EB310" s="36"/>
    </row>
    <row r="311" spans="1:132" s="26" customFormat="1" ht="18.75">
      <c r="A311" s="21"/>
      <c r="B311" s="22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2"/>
      <c r="T311" s="31"/>
      <c r="U311" s="31"/>
      <c r="V311" s="31"/>
      <c r="W311" s="31"/>
      <c r="X311" s="30"/>
      <c r="Y311" s="30"/>
      <c r="Z311" s="30"/>
      <c r="AA311" s="21"/>
      <c r="AB311" s="22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2"/>
      <c r="AT311" s="31"/>
      <c r="AU311" s="30"/>
      <c r="AV311" s="30"/>
      <c r="AW311" s="30"/>
      <c r="AX311" s="31"/>
      <c r="AY311" s="33"/>
      <c r="AZ311" s="21"/>
      <c r="BA311" s="22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2"/>
      <c r="BS311" s="31"/>
      <c r="BT311" s="30"/>
      <c r="BU311" s="30"/>
      <c r="BV311" s="30"/>
      <c r="BW311" s="31"/>
      <c r="BX311" s="33"/>
      <c r="BY311" s="21"/>
      <c r="BZ311" s="22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2"/>
      <c r="CR311" s="31"/>
      <c r="CS311" s="30"/>
      <c r="CT311" s="30"/>
      <c r="CU311" s="30"/>
      <c r="CV311" s="31"/>
      <c r="CW311" s="33"/>
      <c r="CX311" s="21"/>
      <c r="CY311" s="22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2"/>
      <c r="DQ311" s="31"/>
      <c r="DR311" s="30"/>
      <c r="DS311" s="30"/>
      <c r="DT311" s="30"/>
      <c r="DU311" s="31"/>
      <c r="DV311" s="33"/>
      <c r="DW311" s="21"/>
      <c r="DX311" s="22"/>
      <c r="DY311" s="31"/>
      <c r="DZ311" s="31"/>
      <c r="EA311" s="31"/>
      <c r="EB311" s="31"/>
    </row>
    <row r="312" spans="1:132" s="26" customFormat="1" ht="18.75">
      <c r="A312" s="21"/>
      <c r="B312" s="22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2"/>
      <c r="T312" s="31"/>
      <c r="U312" s="31"/>
      <c r="V312" s="31"/>
      <c r="W312" s="31"/>
      <c r="X312" s="30"/>
      <c r="Y312" s="30"/>
      <c r="Z312" s="30"/>
      <c r="AA312" s="21"/>
      <c r="AB312" s="22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2"/>
      <c r="AT312" s="31"/>
      <c r="AU312" s="30"/>
      <c r="AV312" s="30"/>
      <c r="AW312" s="30"/>
      <c r="AX312" s="31"/>
      <c r="AY312" s="33"/>
      <c r="AZ312" s="21"/>
      <c r="BA312" s="22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2"/>
      <c r="BS312" s="31"/>
      <c r="BT312" s="30"/>
      <c r="BU312" s="30"/>
      <c r="BV312" s="30"/>
      <c r="BW312" s="31"/>
      <c r="BX312" s="33"/>
      <c r="BY312" s="21"/>
      <c r="BZ312" s="22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2"/>
      <c r="CR312" s="31"/>
      <c r="CS312" s="30"/>
      <c r="CT312" s="30"/>
      <c r="CU312" s="30"/>
      <c r="CV312" s="31"/>
      <c r="CW312" s="33"/>
      <c r="CX312" s="21"/>
      <c r="CY312" s="22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2"/>
      <c r="DQ312" s="31"/>
      <c r="DR312" s="30"/>
      <c r="DS312" s="30"/>
      <c r="DT312" s="30"/>
      <c r="DU312" s="31"/>
      <c r="DV312" s="33"/>
      <c r="DW312" s="21"/>
      <c r="DX312" s="22"/>
      <c r="DY312" s="31"/>
      <c r="DZ312" s="31"/>
      <c r="EA312" s="31"/>
      <c r="EB312" s="31"/>
    </row>
    <row r="313" spans="1:132" s="26" customFormat="1" ht="18.75">
      <c r="A313" s="21"/>
      <c r="B313" s="22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2"/>
      <c r="T313" s="31"/>
      <c r="U313" s="31"/>
      <c r="V313" s="31"/>
      <c r="W313" s="31"/>
      <c r="X313" s="30"/>
      <c r="Y313" s="30"/>
      <c r="Z313" s="30"/>
      <c r="AA313" s="21"/>
      <c r="AB313" s="22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2"/>
      <c r="AT313" s="31"/>
      <c r="AU313" s="30"/>
      <c r="AV313" s="30"/>
      <c r="AW313" s="30"/>
      <c r="AX313" s="31"/>
      <c r="AY313" s="33"/>
      <c r="AZ313" s="21"/>
      <c r="BA313" s="22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2"/>
      <c r="BS313" s="31"/>
      <c r="BT313" s="30"/>
      <c r="BU313" s="30"/>
      <c r="BV313" s="30"/>
      <c r="BW313" s="31"/>
      <c r="BX313" s="33"/>
      <c r="BY313" s="21"/>
      <c r="BZ313" s="22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2"/>
      <c r="CR313" s="31"/>
      <c r="CS313" s="30"/>
      <c r="CT313" s="30"/>
      <c r="CU313" s="30"/>
      <c r="CV313" s="31"/>
      <c r="CW313" s="33"/>
      <c r="CX313" s="21"/>
      <c r="CY313" s="22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2"/>
      <c r="DQ313" s="31"/>
      <c r="DR313" s="30"/>
      <c r="DS313" s="30"/>
      <c r="DT313" s="30"/>
      <c r="DU313" s="31"/>
      <c r="DV313" s="33"/>
      <c r="DW313" s="21"/>
      <c r="DX313" s="22"/>
      <c r="DY313" s="31"/>
      <c r="DZ313" s="31"/>
      <c r="EA313" s="31"/>
      <c r="EB313" s="31"/>
    </row>
    <row r="314" spans="1:132" s="26" customFormat="1" ht="18.75">
      <c r="A314" s="21"/>
      <c r="B314" s="22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2"/>
      <c r="T314" s="31"/>
      <c r="U314" s="31"/>
      <c r="V314" s="31"/>
      <c r="W314" s="31"/>
      <c r="X314" s="30"/>
      <c r="Y314" s="30"/>
      <c r="Z314" s="30"/>
      <c r="AA314" s="21"/>
      <c r="AB314" s="22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2"/>
      <c r="AT314" s="31"/>
      <c r="AU314" s="30"/>
      <c r="AV314" s="30"/>
      <c r="AW314" s="30"/>
      <c r="AX314" s="31"/>
      <c r="AY314" s="33"/>
      <c r="AZ314" s="21"/>
      <c r="BA314" s="22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2"/>
      <c r="BS314" s="31"/>
      <c r="BT314" s="30"/>
      <c r="BU314" s="30"/>
      <c r="BV314" s="30"/>
      <c r="BW314" s="31"/>
      <c r="BX314" s="33"/>
      <c r="BY314" s="21"/>
      <c r="BZ314" s="22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2"/>
      <c r="CR314" s="31"/>
      <c r="CS314" s="30"/>
      <c r="CT314" s="30"/>
      <c r="CU314" s="30"/>
      <c r="CV314" s="31"/>
      <c r="CW314" s="33"/>
      <c r="CX314" s="21"/>
      <c r="CY314" s="22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2"/>
      <c r="DQ314" s="31"/>
      <c r="DR314" s="30"/>
      <c r="DS314" s="30"/>
      <c r="DT314" s="30"/>
      <c r="DU314" s="31"/>
      <c r="DV314" s="33"/>
      <c r="DW314" s="21"/>
      <c r="DX314" s="22"/>
      <c r="DY314" s="31"/>
      <c r="DZ314" s="31"/>
      <c r="EA314" s="31"/>
      <c r="EB314" s="31"/>
    </row>
    <row r="315" spans="1:132" s="26" customFormat="1" ht="18.75">
      <c r="A315" s="21"/>
      <c r="B315" s="22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2"/>
      <c r="T315" s="31"/>
      <c r="U315" s="31"/>
      <c r="V315" s="31"/>
      <c r="W315" s="31"/>
      <c r="X315" s="30"/>
      <c r="Y315" s="30"/>
      <c r="Z315" s="30"/>
      <c r="AA315" s="21"/>
      <c r="AB315" s="22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2"/>
      <c r="AT315" s="31"/>
      <c r="AU315" s="30"/>
      <c r="AV315" s="30"/>
      <c r="AW315" s="30"/>
      <c r="AX315" s="31"/>
      <c r="AY315" s="33"/>
      <c r="AZ315" s="21"/>
      <c r="BA315" s="22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2"/>
      <c r="BS315" s="31"/>
      <c r="BT315" s="30"/>
      <c r="BU315" s="30"/>
      <c r="BV315" s="30"/>
      <c r="BW315" s="31"/>
      <c r="BX315" s="33"/>
      <c r="BY315" s="21"/>
      <c r="BZ315" s="22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2"/>
      <c r="CR315" s="31"/>
      <c r="CS315" s="30"/>
      <c r="CT315" s="30"/>
      <c r="CU315" s="30"/>
      <c r="CV315" s="31"/>
      <c r="CW315" s="33"/>
      <c r="CX315" s="21"/>
      <c r="CY315" s="22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2"/>
      <c r="DQ315" s="31"/>
      <c r="DR315" s="30"/>
      <c r="DS315" s="30"/>
      <c r="DT315" s="30"/>
      <c r="DU315" s="31"/>
      <c r="DV315" s="33"/>
      <c r="DW315" s="21"/>
      <c r="DX315" s="22"/>
      <c r="DY315" s="31"/>
      <c r="DZ315" s="31"/>
      <c r="EA315" s="31"/>
      <c r="EB315" s="31"/>
    </row>
    <row r="316" spans="1:132" s="26" customFormat="1" ht="18.75">
      <c r="A316" s="102"/>
      <c r="B316" s="102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102"/>
      <c r="AB316" s="102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40"/>
      <c r="AZ316" s="102"/>
      <c r="BA316" s="102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40"/>
      <c r="BY316" s="102"/>
      <c r="BZ316" s="102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40"/>
      <c r="CX316" s="102"/>
      <c r="CY316" s="102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40"/>
      <c r="DW316" s="102"/>
      <c r="DX316" s="102"/>
      <c r="DY316" s="39"/>
      <c r="DZ316" s="39"/>
      <c r="EA316" s="39"/>
      <c r="EB316" s="39"/>
    </row>
    <row r="317" spans="1:132" s="26" customFormat="1" ht="18.7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 s="103"/>
      <c r="CU317" s="103"/>
      <c r="CV317" s="103"/>
      <c r="CW317" s="103"/>
      <c r="CX317" s="103"/>
      <c r="CY317" s="103"/>
      <c r="CZ317" s="103"/>
      <c r="DA317" s="103"/>
      <c r="DB317" s="103"/>
      <c r="DC317" s="103"/>
      <c r="DD317" s="103"/>
      <c r="DE317" s="103"/>
      <c r="DF317" s="103"/>
      <c r="DG317" s="103"/>
      <c r="DH317" s="103"/>
      <c r="DI317" s="103"/>
      <c r="DJ317" s="103"/>
      <c r="DK317" s="103"/>
      <c r="DL317" s="103"/>
      <c r="DM317" s="103"/>
      <c r="DN317" s="103"/>
      <c r="DO317" s="103"/>
      <c r="DP317" s="103"/>
      <c r="DQ317" s="103"/>
      <c r="DR317" s="103"/>
      <c r="DS317" s="103"/>
      <c r="DT317" s="103"/>
      <c r="DU317" s="103"/>
      <c r="DV317" s="103"/>
      <c r="DW317" s="103"/>
      <c r="DX317" s="103"/>
      <c r="DY317" s="103"/>
      <c r="DZ317" s="103"/>
      <c r="EA317" s="103"/>
      <c r="EB317" s="103"/>
    </row>
    <row r="318" spans="1:132" s="26" customFormat="1" ht="18.75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1"/>
      <c r="BN318" s="101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1"/>
      <c r="BZ318" s="101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1"/>
      <c r="CM318" s="101"/>
      <c r="CN318" s="101"/>
      <c r="CO318" s="101"/>
      <c r="CP318" s="101"/>
      <c r="CQ318" s="101"/>
      <c r="CR318" s="101"/>
      <c r="CS318" s="101"/>
      <c r="CT318" s="101"/>
      <c r="CU318" s="101"/>
      <c r="CV318" s="101"/>
      <c r="CW318" s="101"/>
      <c r="CX318" s="101"/>
      <c r="CY318" s="101"/>
      <c r="CZ318" s="101"/>
      <c r="DA318" s="101"/>
      <c r="DB318" s="101"/>
      <c r="DC318" s="101"/>
      <c r="DD318" s="101"/>
      <c r="DE318" s="101"/>
      <c r="DF318" s="101"/>
      <c r="DG318" s="101"/>
      <c r="DH318" s="101"/>
      <c r="DI318" s="101"/>
      <c r="DJ318" s="101"/>
      <c r="DK318" s="101"/>
      <c r="DL318" s="101"/>
      <c r="DM318" s="101"/>
      <c r="DN318" s="101"/>
      <c r="DO318" s="101"/>
      <c r="DP318" s="101"/>
      <c r="DQ318" s="101"/>
      <c r="DR318" s="101"/>
      <c r="DS318" s="101"/>
      <c r="DT318" s="101"/>
      <c r="DU318" s="101"/>
      <c r="DV318" s="101"/>
      <c r="DW318" s="101"/>
      <c r="DX318" s="101"/>
      <c r="DY318" s="101"/>
      <c r="DZ318" s="101"/>
      <c r="EA318" s="101"/>
      <c r="EB318" s="101"/>
    </row>
    <row r="319" spans="1:132" s="26" customFormat="1" ht="18.75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1"/>
      <c r="BN319" s="101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1"/>
      <c r="BZ319" s="101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1"/>
      <c r="CM319" s="101"/>
      <c r="CN319" s="101"/>
      <c r="CO319" s="101"/>
      <c r="CP319" s="101"/>
      <c r="CQ319" s="101"/>
      <c r="CR319" s="101"/>
      <c r="CS319" s="101"/>
      <c r="CT319" s="101"/>
      <c r="CU319" s="101"/>
      <c r="CV319" s="101"/>
      <c r="CW319" s="101"/>
      <c r="CX319" s="101"/>
      <c r="CY319" s="101"/>
      <c r="CZ319" s="101"/>
      <c r="DA319" s="101"/>
      <c r="DB319" s="101"/>
      <c r="DC319" s="101"/>
      <c r="DD319" s="101"/>
      <c r="DE319" s="101"/>
      <c r="DF319" s="101"/>
      <c r="DG319" s="101"/>
      <c r="DH319" s="101"/>
      <c r="DI319" s="101"/>
      <c r="DJ319" s="101"/>
      <c r="DK319" s="101"/>
      <c r="DL319" s="101"/>
      <c r="DM319" s="101"/>
      <c r="DN319" s="101"/>
      <c r="DO319" s="101"/>
      <c r="DP319" s="101"/>
      <c r="DQ319" s="101"/>
      <c r="DR319" s="101"/>
      <c r="DS319" s="101"/>
      <c r="DT319" s="101"/>
      <c r="DU319" s="101"/>
      <c r="DV319" s="101"/>
      <c r="DW319" s="101"/>
      <c r="DX319" s="101"/>
      <c r="DY319" s="101"/>
      <c r="DZ319" s="101"/>
      <c r="EA319" s="101"/>
      <c r="EB319" s="101"/>
    </row>
    <row r="320" spans="1:132" s="26" customFormat="1" ht="18.75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  <c r="CW320" s="108"/>
      <c r="CX320" s="108"/>
      <c r="CY320" s="108"/>
      <c r="CZ320" s="108"/>
      <c r="DA320" s="108"/>
      <c r="DB320" s="108"/>
      <c r="DC320" s="108"/>
      <c r="DD320" s="108"/>
      <c r="DE320" s="108"/>
      <c r="DF320" s="108"/>
      <c r="DG320" s="108"/>
      <c r="DH320" s="108"/>
      <c r="DI320" s="108"/>
      <c r="DJ320" s="108"/>
      <c r="DK320" s="108"/>
      <c r="DL320" s="108"/>
      <c r="DM320" s="108"/>
      <c r="DN320" s="108"/>
      <c r="DO320" s="108"/>
      <c r="DP320" s="108"/>
      <c r="DQ320" s="108"/>
      <c r="DR320" s="108"/>
      <c r="DS320" s="108"/>
      <c r="DT320" s="108"/>
      <c r="DU320" s="108"/>
      <c r="DV320" s="108"/>
      <c r="DW320" s="108"/>
      <c r="DX320" s="108"/>
      <c r="DY320" s="108"/>
      <c r="DZ320" s="108"/>
      <c r="EA320" s="108"/>
      <c r="EB320" s="108"/>
    </row>
    <row r="321" spans="1:132" s="26" customFormat="1" ht="18.75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7"/>
      <c r="AV321" s="107"/>
      <c r="AW321" s="107"/>
      <c r="AX321" s="107"/>
      <c r="AY321" s="107"/>
      <c r="AZ321" s="107"/>
      <c r="BA321" s="107"/>
      <c r="BB321" s="107"/>
      <c r="BC321" s="107"/>
      <c r="BD321" s="107"/>
      <c r="BE321" s="107"/>
      <c r="BF321" s="107"/>
      <c r="BG321" s="107"/>
      <c r="BH321" s="107"/>
      <c r="BI321" s="107"/>
      <c r="BJ321" s="107"/>
      <c r="BK321" s="107"/>
      <c r="BL321" s="107"/>
      <c r="BM321" s="107"/>
      <c r="BN321" s="107"/>
      <c r="BO321" s="107"/>
      <c r="BP321" s="107"/>
      <c r="BQ321" s="107"/>
      <c r="BR321" s="107"/>
      <c r="BS321" s="107"/>
      <c r="BT321" s="107"/>
      <c r="BU321" s="107"/>
      <c r="BV321" s="107"/>
      <c r="BW321" s="107"/>
      <c r="BX321" s="107"/>
      <c r="BY321" s="107"/>
      <c r="BZ321" s="107"/>
      <c r="CA321" s="107"/>
      <c r="CB321" s="107"/>
      <c r="CC321" s="107"/>
      <c r="CD321" s="107"/>
      <c r="CE321" s="107"/>
      <c r="CF321" s="107"/>
      <c r="CG321" s="107"/>
      <c r="CH321" s="107"/>
      <c r="CI321" s="107"/>
      <c r="CJ321" s="107"/>
      <c r="CK321" s="107"/>
      <c r="CL321" s="107"/>
      <c r="CM321" s="107"/>
      <c r="CN321" s="107"/>
      <c r="CO321" s="107"/>
      <c r="CP321" s="107"/>
      <c r="CQ321" s="107"/>
      <c r="CR321" s="107"/>
      <c r="CS321" s="107"/>
      <c r="CT321" s="107"/>
      <c r="CU321" s="107"/>
      <c r="CV321" s="107"/>
      <c r="CW321" s="107"/>
      <c r="CX321" s="107"/>
      <c r="CY321" s="107"/>
      <c r="CZ321" s="107"/>
      <c r="DA321" s="107"/>
      <c r="DB321" s="107"/>
      <c r="DC321" s="107"/>
      <c r="DD321" s="107"/>
      <c r="DE321" s="107"/>
      <c r="DF321" s="107"/>
      <c r="DG321" s="107"/>
      <c r="DH321" s="107"/>
      <c r="DI321" s="107"/>
      <c r="DJ321" s="107"/>
      <c r="DK321" s="107"/>
      <c r="DL321" s="107"/>
      <c r="DM321" s="107"/>
      <c r="DN321" s="107"/>
      <c r="DO321" s="107"/>
      <c r="DP321" s="107"/>
      <c r="DQ321" s="107"/>
      <c r="DR321" s="107"/>
      <c r="DS321" s="107"/>
      <c r="DT321" s="107"/>
      <c r="DU321" s="107"/>
      <c r="DV321" s="107"/>
      <c r="DW321" s="107"/>
      <c r="DX321" s="107"/>
      <c r="DY321" s="107"/>
      <c r="DZ321" s="107"/>
      <c r="EA321" s="107"/>
      <c r="EB321" s="107"/>
    </row>
    <row r="322" spans="1:132" s="26" customFormat="1" ht="18.75">
      <c r="A322" s="104"/>
      <c r="B322" s="104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4"/>
      <c r="AB322" s="104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5"/>
      <c r="AZ322" s="104"/>
      <c r="BA322" s="104"/>
      <c r="BB322" s="101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1"/>
      <c r="BN322" s="101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5"/>
      <c r="BY322" s="104"/>
      <c r="BZ322" s="104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1"/>
      <c r="CM322" s="101"/>
      <c r="CN322" s="101"/>
      <c r="CO322" s="101"/>
      <c r="CP322" s="101"/>
      <c r="CQ322" s="101"/>
      <c r="CR322" s="101"/>
      <c r="CS322" s="101"/>
      <c r="CT322" s="101"/>
      <c r="CU322" s="101"/>
      <c r="CV322" s="101"/>
      <c r="CW322" s="105"/>
      <c r="CX322" s="104"/>
      <c r="CY322" s="104"/>
      <c r="CZ322" s="101"/>
      <c r="DA322" s="101"/>
      <c r="DB322" s="101"/>
      <c r="DC322" s="101"/>
      <c r="DD322" s="101"/>
      <c r="DE322" s="101"/>
      <c r="DF322" s="101"/>
      <c r="DG322" s="101"/>
      <c r="DH322" s="101"/>
      <c r="DI322" s="101"/>
      <c r="DJ322" s="101"/>
      <c r="DK322" s="101"/>
      <c r="DL322" s="101"/>
      <c r="DM322" s="101"/>
      <c r="DN322" s="101"/>
      <c r="DO322" s="101"/>
      <c r="DP322" s="101"/>
      <c r="DQ322" s="101"/>
      <c r="DR322" s="101"/>
      <c r="DS322" s="101"/>
      <c r="DT322" s="101"/>
      <c r="DU322" s="101"/>
      <c r="DV322" s="105"/>
      <c r="DW322" s="104"/>
      <c r="DX322" s="104"/>
      <c r="DY322" s="101"/>
      <c r="DZ322" s="101"/>
      <c r="EA322" s="101"/>
      <c r="EB322" s="101"/>
    </row>
    <row r="323" spans="1:132" s="26" customFormat="1" ht="18.75">
      <c r="A323" s="104"/>
      <c r="B323" s="104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8"/>
      <c r="N323" s="28"/>
      <c r="O323" s="27"/>
      <c r="P323" s="28"/>
      <c r="Q323" s="28"/>
      <c r="R323" s="27"/>
      <c r="S323" s="28"/>
      <c r="T323" s="28"/>
      <c r="U323" s="28"/>
      <c r="V323" s="28"/>
      <c r="W323" s="28"/>
      <c r="X323" s="27"/>
      <c r="Y323" s="27"/>
      <c r="Z323" s="27"/>
      <c r="AA323" s="104"/>
      <c r="AB323" s="104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8"/>
      <c r="AN323" s="28"/>
      <c r="AO323" s="27"/>
      <c r="AP323" s="28"/>
      <c r="AQ323" s="28"/>
      <c r="AR323" s="27"/>
      <c r="AS323" s="28"/>
      <c r="AT323" s="28"/>
      <c r="AU323" s="27"/>
      <c r="AV323" s="27"/>
      <c r="AW323" s="27"/>
      <c r="AX323" s="28"/>
      <c r="AY323" s="106"/>
      <c r="AZ323" s="104"/>
      <c r="BA323" s="104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8"/>
      <c r="BM323" s="28"/>
      <c r="BN323" s="27"/>
      <c r="BO323" s="28"/>
      <c r="BP323" s="28"/>
      <c r="BQ323" s="27"/>
      <c r="BR323" s="28"/>
      <c r="BS323" s="28"/>
      <c r="BT323" s="27"/>
      <c r="BU323" s="27"/>
      <c r="BV323" s="27"/>
      <c r="BW323" s="28"/>
      <c r="BX323" s="106"/>
      <c r="BY323" s="104"/>
      <c r="BZ323" s="104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8"/>
      <c r="CL323" s="28"/>
      <c r="CM323" s="27"/>
      <c r="CN323" s="28"/>
      <c r="CO323" s="28"/>
      <c r="CP323" s="27"/>
      <c r="CQ323" s="28"/>
      <c r="CR323" s="28"/>
      <c r="CS323" s="27"/>
      <c r="CT323" s="27"/>
      <c r="CU323" s="27"/>
      <c r="CV323" s="28"/>
      <c r="CW323" s="106"/>
      <c r="CX323" s="104"/>
      <c r="CY323" s="104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8"/>
      <c r="DK323" s="28"/>
      <c r="DL323" s="27"/>
      <c r="DM323" s="28"/>
      <c r="DN323" s="28"/>
      <c r="DO323" s="27"/>
      <c r="DP323" s="28"/>
      <c r="DQ323" s="28"/>
      <c r="DR323" s="27"/>
      <c r="DS323" s="27"/>
      <c r="DT323" s="27"/>
      <c r="DU323" s="28"/>
      <c r="DV323" s="106"/>
      <c r="DW323" s="104"/>
      <c r="DX323" s="104"/>
      <c r="DY323" s="27"/>
      <c r="DZ323" s="27"/>
      <c r="EA323" s="27"/>
      <c r="EB323" s="27"/>
    </row>
    <row r="324" spans="1:132" s="26" customFormat="1" ht="18.75">
      <c r="A324" s="29"/>
      <c r="B324" s="18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  <c r="S324" s="32"/>
      <c r="T324" s="31"/>
      <c r="U324" s="31"/>
      <c r="V324" s="31"/>
      <c r="W324" s="31"/>
      <c r="X324" s="30"/>
      <c r="Y324" s="30"/>
      <c r="Z324" s="30"/>
      <c r="AA324" s="29"/>
      <c r="AB324" s="18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1"/>
      <c r="AS324" s="32"/>
      <c r="AT324" s="31"/>
      <c r="AU324" s="30"/>
      <c r="AV324" s="30"/>
      <c r="AW324" s="30"/>
      <c r="AX324" s="30"/>
      <c r="AY324" s="33"/>
      <c r="AZ324" s="29"/>
      <c r="BA324" s="18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1"/>
      <c r="BR324" s="32"/>
      <c r="BS324" s="31"/>
      <c r="BT324" s="30"/>
      <c r="BU324" s="30"/>
      <c r="BV324" s="30"/>
      <c r="BW324" s="30"/>
      <c r="BX324" s="33"/>
      <c r="BY324" s="29"/>
      <c r="BZ324" s="18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1"/>
      <c r="CQ324" s="32"/>
      <c r="CR324" s="31"/>
      <c r="CS324" s="30"/>
      <c r="CT324" s="30"/>
      <c r="CU324" s="30"/>
      <c r="CV324" s="30"/>
      <c r="CW324" s="33"/>
      <c r="CX324" s="29"/>
      <c r="CY324" s="18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1"/>
      <c r="DP324" s="32"/>
      <c r="DQ324" s="31"/>
      <c r="DR324" s="30"/>
      <c r="DS324" s="30"/>
      <c r="DT324" s="30"/>
      <c r="DU324" s="30"/>
      <c r="DV324" s="33"/>
      <c r="DW324" s="29"/>
      <c r="DX324" s="18"/>
      <c r="DY324" s="30"/>
      <c r="DZ324" s="30"/>
      <c r="EA324" s="30"/>
      <c r="EB324" s="30"/>
    </row>
    <row r="325" spans="1:132" s="26" customFormat="1" ht="18.75">
      <c r="A325" s="29"/>
      <c r="B325" s="34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1"/>
      <c r="S325" s="32"/>
      <c r="T325" s="31"/>
      <c r="U325" s="31"/>
      <c r="V325" s="31"/>
      <c r="W325" s="31"/>
      <c r="X325" s="30"/>
      <c r="Y325" s="30"/>
      <c r="Z325" s="30"/>
      <c r="AA325" s="29"/>
      <c r="AB325" s="34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1"/>
      <c r="AS325" s="32"/>
      <c r="AT325" s="31"/>
      <c r="AU325" s="30"/>
      <c r="AV325" s="30"/>
      <c r="AW325" s="30"/>
      <c r="AX325" s="30"/>
      <c r="AY325" s="33"/>
      <c r="AZ325" s="29"/>
      <c r="BA325" s="34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1"/>
      <c r="BR325" s="32"/>
      <c r="BS325" s="31"/>
      <c r="BT325" s="30"/>
      <c r="BU325" s="30"/>
      <c r="BV325" s="30"/>
      <c r="BW325" s="30"/>
      <c r="BX325" s="33"/>
      <c r="BY325" s="29"/>
      <c r="BZ325" s="34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1"/>
      <c r="CQ325" s="32"/>
      <c r="CR325" s="31"/>
      <c r="CS325" s="30"/>
      <c r="CT325" s="30"/>
      <c r="CU325" s="30"/>
      <c r="CV325" s="30"/>
      <c r="CW325" s="33"/>
      <c r="CX325" s="29"/>
      <c r="CY325" s="34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0"/>
      <c r="DN325" s="30"/>
      <c r="DO325" s="31"/>
      <c r="DP325" s="32"/>
      <c r="DQ325" s="31"/>
      <c r="DR325" s="30"/>
      <c r="DS325" s="30"/>
      <c r="DT325" s="30"/>
      <c r="DU325" s="30"/>
      <c r="DV325" s="33"/>
      <c r="DW325" s="29"/>
      <c r="DX325" s="34"/>
      <c r="DY325" s="30"/>
      <c r="DZ325" s="30"/>
      <c r="EA325" s="30"/>
      <c r="EB325" s="30"/>
    </row>
    <row r="326" spans="1:132" s="26" customFormat="1" ht="18.75">
      <c r="A326" s="29"/>
      <c r="B326" s="34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1"/>
      <c r="S326" s="32"/>
      <c r="T326" s="31"/>
      <c r="U326" s="31"/>
      <c r="V326" s="31"/>
      <c r="W326" s="31"/>
      <c r="X326" s="30"/>
      <c r="Y326" s="30"/>
      <c r="Z326" s="30"/>
      <c r="AA326" s="29"/>
      <c r="AB326" s="34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1"/>
      <c r="AS326" s="32"/>
      <c r="AT326" s="31"/>
      <c r="AU326" s="30"/>
      <c r="AV326" s="30"/>
      <c r="AW326" s="30"/>
      <c r="AX326" s="30"/>
      <c r="AY326" s="33"/>
      <c r="AZ326" s="29"/>
      <c r="BA326" s="34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1"/>
      <c r="BR326" s="32"/>
      <c r="BS326" s="31"/>
      <c r="BT326" s="30"/>
      <c r="BU326" s="30"/>
      <c r="BV326" s="30"/>
      <c r="BW326" s="30"/>
      <c r="BX326" s="33"/>
      <c r="BY326" s="29"/>
      <c r="BZ326" s="34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1"/>
      <c r="CQ326" s="32"/>
      <c r="CR326" s="31"/>
      <c r="CS326" s="30"/>
      <c r="CT326" s="30"/>
      <c r="CU326" s="30"/>
      <c r="CV326" s="30"/>
      <c r="CW326" s="33"/>
      <c r="CX326" s="29"/>
      <c r="CY326" s="34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1"/>
      <c r="DP326" s="32"/>
      <c r="DQ326" s="31"/>
      <c r="DR326" s="30"/>
      <c r="DS326" s="30"/>
      <c r="DT326" s="30"/>
      <c r="DU326" s="30"/>
      <c r="DV326" s="33"/>
      <c r="DW326" s="29"/>
      <c r="DX326" s="34"/>
      <c r="DY326" s="30"/>
      <c r="DZ326" s="30"/>
      <c r="EA326" s="30"/>
      <c r="EB326" s="30"/>
    </row>
    <row r="327" spans="1:132" s="26" customFormat="1" ht="18.75">
      <c r="A327" s="21"/>
      <c r="B327" s="22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2"/>
      <c r="T327" s="31"/>
      <c r="U327" s="31"/>
      <c r="V327" s="31"/>
      <c r="W327" s="31"/>
      <c r="X327" s="30"/>
      <c r="Y327" s="30"/>
      <c r="Z327" s="30"/>
      <c r="AA327" s="21"/>
      <c r="AB327" s="22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2"/>
      <c r="AT327" s="31"/>
      <c r="AU327" s="30"/>
      <c r="AV327" s="30"/>
      <c r="AW327" s="30"/>
      <c r="AX327" s="30"/>
      <c r="AY327" s="33"/>
      <c r="AZ327" s="21"/>
      <c r="BA327" s="22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2"/>
      <c r="BS327" s="31"/>
      <c r="BT327" s="30"/>
      <c r="BU327" s="30"/>
      <c r="BV327" s="30"/>
      <c r="BW327" s="30"/>
      <c r="BX327" s="33"/>
      <c r="BY327" s="21"/>
      <c r="BZ327" s="22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2"/>
      <c r="CR327" s="31"/>
      <c r="CS327" s="30"/>
      <c r="CT327" s="30"/>
      <c r="CU327" s="30"/>
      <c r="CV327" s="30"/>
      <c r="CW327" s="33"/>
      <c r="CX327" s="21"/>
      <c r="CY327" s="22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2"/>
      <c r="DQ327" s="31"/>
      <c r="DR327" s="30"/>
      <c r="DS327" s="30"/>
      <c r="DT327" s="30"/>
      <c r="DU327" s="30"/>
      <c r="DV327" s="33"/>
      <c r="DW327" s="21"/>
      <c r="DX327" s="22"/>
      <c r="DY327" s="31"/>
      <c r="DZ327" s="31"/>
      <c r="EA327" s="31"/>
      <c r="EB327" s="31"/>
    </row>
    <row r="328" spans="1:132" s="26" customFormat="1" ht="18.75">
      <c r="A328" s="21"/>
      <c r="B328" s="23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2"/>
      <c r="S328" s="32"/>
      <c r="T328" s="31"/>
      <c r="U328" s="31"/>
      <c r="V328" s="31"/>
      <c r="W328" s="31"/>
      <c r="X328" s="30"/>
      <c r="Y328" s="30"/>
      <c r="Z328" s="30"/>
      <c r="AA328" s="21"/>
      <c r="AB328" s="23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2"/>
      <c r="AS328" s="32"/>
      <c r="AT328" s="31"/>
      <c r="AU328" s="30"/>
      <c r="AV328" s="30"/>
      <c r="AW328" s="30"/>
      <c r="AX328" s="30"/>
      <c r="AY328" s="33"/>
      <c r="AZ328" s="21"/>
      <c r="BA328" s="23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2"/>
      <c r="BR328" s="32"/>
      <c r="BS328" s="31"/>
      <c r="BT328" s="30"/>
      <c r="BU328" s="30"/>
      <c r="BV328" s="30"/>
      <c r="BW328" s="30"/>
      <c r="BX328" s="33"/>
      <c r="BY328" s="21"/>
      <c r="BZ328" s="23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2"/>
      <c r="CQ328" s="32"/>
      <c r="CR328" s="31"/>
      <c r="CS328" s="30"/>
      <c r="CT328" s="30"/>
      <c r="CU328" s="30"/>
      <c r="CV328" s="30"/>
      <c r="CW328" s="33"/>
      <c r="CX328" s="21"/>
      <c r="CY328" s="23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2"/>
      <c r="DP328" s="32"/>
      <c r="DQ328" s="31"/>
      <c r="DR328" s="30"/>
      <c r="DS328" s="30"/>
      <c r="DT328" s="30"/>
      <c r="DU328" s="30"/>
      <c r="DV328" s="33"/>
      <c r="DW328" s="21"/>
      <c r="DX328" s="23"/>
      <c r="DY328" s="31"/>
      <c r="DZ328" s="31"/>
      <c r="EA328" s="31"/>
      <c r="EB328" s="31"/>
    </row>
    <row r="329" spans="1:132" s="26" customFormat="1" ht="18.7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0"/>
      <c r="Y329" s="30"/>
      <c r="Z329" s="30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0"/>
      <c r="AV329" s="30"/>
      <c r="AW329" s="30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0"/>
      <c r="BU329" s="30"/>
      <c r="BV329" s="30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  <c r="CM329" s="35"/>
      <c r="CN329" s="35"/>
      <c r="CO329" s="35"/>
      <c r="CP329" s="35"/>
      <c r="CQ329" s="35"/>
      <c r="CR329" s="35"/>
      <c r="CS329" s="30"/>
      <c r="CT329" s="30"/>
      <c r="CU329" s="30"/>
      <c r="CV329" s="35"/>
      <c r="CW329" s="35"/>
      <c r="CX329" s="35"/>
      <c r="CY329" s="35"/>
      <c r="CZ329" s="35"/>
      <c r="DA329" s="35"/>
      <c r="DB329" s="35"/>
      <c r="DC329" s="35"/>
      <c r="DD329" s="35"/>
      <c r="DE329" s="35"/>
      <c r="DF329" s="35"/>
      <c r="DG329" s="35"/>
      <c r="DH329" s="35"/>
      <c r="DI329" s="35"/>
      <c r="DJ329" s="35"/>
      <c r="DK329" s="35"/>
      <c r="DL329" s="35"/>
      <c r="DM329" s="35"/>
      <c r="DN329" s="35"/>
      <c r="DO329" s="35"/>
      <c r="DP329" s="35"/>
      <c r="DQ329" s="35"/>
      <c r="DR329" s="30"/>
      <c r="DS329" s="30"/>
      <c r="DT329" s="30"/>
      <c r="DU329" s="35"/>
      <c r="DV329" s="35"/>
      <c r="DW329" s="35"/>
      <c r="DX329" s="35"/>
      <c r="DY329" s="35"/>
      <c r="DZ329" s="35"/>
      <c r="EA329" s="35"/>
      <c r="EB329" s="35"/>
    </row>
    <row r="330" spans="1:132" s="26" customFormat="1" ht="18.75">
      <c r="A330" s="24"/>
      <c r="B330" s="25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7"/>
      <c r="Y330" s="37"/>
      <c r="Z330" s="37"/>
      <c r="AA330" s="24"/>
      <c r="AB330" s="25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7"/>
      <c r="AV330" s="37"/>
      <c r="AW330" s="37"/>
      <c r="AX330" s="37"/>
      <c r="AY330" s="38"/>
      <c r="AZ330" s="24"/>
      <c r="BA330" s="25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7"/>
      <c r="BU330" s="37"/>
      <c r="BV330" s="37"/>
      <c r="BW330" s="37"/>
      <c r="BX330" s="38"/>
      <c r="BY330" s="24"/>
      <c r="BZ330" s="25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7"/>
      <c r="CT330" s="37"/>
      <c r="CU330" s="37"/>
      <c r="CV330" s="37"/>
      <c r="CW330" s="38"/>
      <c r="CX330" s="24"/>
      <c r="CY330" s="25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7"/>
      <c r="DS330" s="37"/>
      <c r="DT330" s="37"/>
      <c r="DU330" s="37"/>
      <c r="DV330" s="38"/>
      <c r="DW330" s="24"/>
      <c r="DX330" s="25"/>
      <c r="DY330" s="36"/>
      <c r="DZ330" s="36"/>
      <c r="EA330" s="36"/>
      <c r="EB330" s="36"/>
    </row>
    <row r="331" spans="1:132" s="26" customFormat="1" ht="18.75">
      <c r="A331" s="21"/>
      <c r="B331" s="22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2"/>
      <c r="T331" s="31"/>
      <c r="U331" s="31"/>
      <c r="V331" s="31"/>
      <c r="W331" s="31"/>
      <c r="X331" s="30"/>
      <c r="Y331" s="30"/>
      <c r="Z331" s="30"/>
      <c r="AA331" s="21"/>
      <c r="AB331" s="22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2"/>
      <c r="AT331" s="31"/>
      <c r="AU331" s="30"/>
      <c r="AV331" s="30"/>
      <c r="AW331" s="30"/>
      <c r="AX331" s="31"/>
      <c r="AY331" s="33"/>
      <c r="AZ331" s="21"/>
      <c r="BA331" s="22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2"/>
      <c r="BS331" s="31"/>
      <c r="BT331" s="30"/>
      <c r="BU331" s="30"/>
      <c r="BV331" s="30"/>
      <c r="BW331" s="31"/>
      <c r="BX331" s="33"/>
      <c r="BY331" s="21"/>
      <c r="BZ331" s="22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2"/>
      <c r="CR331" s="31"/>
      <c r="CS331" s="30"/>
      <c r="CT331" s="30"/>
      <c r="CU331" s="30"/>
      <c r="CV331" s="31"/>
      <c r="CW331" s="33"/>
      <c r="CX331" s="21"/>
      <c r="CY331" s="22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2"/>
      <c r="DQ331" s="31"/>
      <c r="DR331" s="30"/>
      <c r="DS331" s="30"/>
      <c r="DT331" s="30"/>
      <c r="DU331" s="31"/>
      <c r="DV331" s="33"/>
      <c r="DW331" s="21"/>
      <c r="DX331" s="22"/>
      <c r="DY331" s="31"/>
      <c r="DZ331" s="31"/>
      <c r="EA331" s="31"/>
      <c r="EB331" s="31"/>
    </row>
    <row r="332" spans="1:132" s="26" customFormat="1" ht="18.75">
      <c r="A332" s="21"/>
      <c r="B332" s="22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2"/>
      <c r="T332" s="31"/>
      <c r="U332" s="31"/>
      <c r="V332" s="31"/>
      <c r="W332" s="31"/>
      <c r="X332" s="30"/>
      <c r="Y332" s="30"/>
      <c r="Z332" s="30"/>
      <c r="AA332" s="21"/>
      <c r="AB332" s="2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2"/>
      <c r="AT332" s="31"/>
      <c r="AU332" s="30"/>
      <c r="AV332" s="30"/>
      <c r="AW332" s="30"/>
      <c r="AX332" s="31"/>
      <c r="AY332" s="33"/>
      <c r="AZ332" s="21"/>
      <c r="BA332" s="22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2"/>
      <c r="BS332" s="31"/>
      <c r="BT332" s="30"/>
      <c r="BU332" s="30"/>
      <c r="BV332" s="30"/>
      <c r="BW332" s="31"/>
      <c r="BX332" s="33"/>
      <c r="BY332" s="21"/>
      <c r="BZ332" s="22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2"/>
      <c r="CR332" s="31"/>
      <c r="CS332" s="30"/>
      <c r="CT332" s="30"/>
      <c r="CU332" s="30"/>
      <c r="CV332" s="31"/>
      <c r="CW332" s="33"/>
      <c r="CX332" s="21"/>
      <c r="CY332" s="22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2"/>
      <c r="DQ332" s="31"/>
      <c r="DR332" s="30"/>
      <c r="DS332" s="30"/>
      <c r="DT332" s="30"/>
      <c r="DU332" s="31"/>
      <c r="DV332" s="33"/>
      <c r="DW332" s="21"/>
      <c r="DX332" s="22"/>
      <c r="DY332" s="31"/>
      <c r="DZ332" s="31"/>
      <c r="EA332" s="31"/>
      <c r="EB332" s="31"/>
    </row>
    <row r="333" spans="1:132" s="26" customFormat="1" ht="18.75">
      <c r="A333" s="21"/>
      <c r="B333" s="22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2"/>
      <c r="T333" s="31"/>
      <c r="U333" s="31"/>
      <c r="V333" s="31"/>
      <c r="W333" s="31"/>
      <c r="X333" s="30"/>
      <c r="Y333" s="30"/>
      <c r="Z333" s="30"/>
      <c r="AA333" s="21"/>
      <c r="AB333" s="22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2"/>
      <c r="AT333" s="31"/>
      <c r="AU333" s="30"/>
      <c r="AV333" s="30"/>
      <c r="AW333" s="30"/>
      <c r="AX333" s="31"/>
      <c r="AY333" s="33"/>
      <c r="AZ333" s="21"/>
      <c r="BA333" s="22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2"/>
      <c r="BS333" s="31"/>
      <c r="BT333" s="30"/>
      <c r="BU333" s="30"/>
      <c r="BV333" s="30"/>
      <c r="BW333" s="31"/>
      <c r="BX333" s="33"/>
      <c r="BY333" s="21"/>
      <c r="BZ333" s="22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2"/>
      <c r="CR333" s="31"/>
      <c r="CS333" s="30"/>
      <c r="CT333" s="30"/>
      <c r="CU333" s="30"/>
      <c r="CV333" s="31"/>
      <c r="CW333" s="33"/>
      <c r="CX333" s="21"/>
      <c r="CY333" s="22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2"/>
      <c r="DQ333" s="31"/>
      <c r="DR333" s="30"/>
      <c r="DS333" s="30"/>
      <c r="DT333" s="30"/>
      <c r="DU333" s="31"/>
      <c r="DV333" s="33"/>
      <c r="DW333" s="21"/>
      <c r="DX333" s="22"/>
      <c r="DY333" s="31"/>
      <c r="DZ333" s="31"/>
      <c r="EA333" s="31"/>
      <c r="EB333" s="31"/>
    </row>
    <row r="334" spans="1:132" s="26" customFormat="1" ht="18.75">
      <c r="A334" s="21"/>
      <c r="B334" s="22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2"/>
      <c r="T334" s="31"/>
      <c r="U334" s="31"/>
      <c r="V334" s="31"/>
      <c r="W334" s="31"/>
      <c r="X334" s="30"/>
      <c r="Y334" s="30"/>
      <c r="Z334" s="30"/>
      <c r="AA334" s="21"/>
      <c r="AB334" s="22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2"/>
      <c r="AT334" s="31"/>
      <c r="AU334" s="30"/>
      <c r="AV334" s="30"/>
      <c r="AW334" s="30"/>
      <c r="AX334" s="31"/>
      <c r="AY334" s="33"/>
      <c r="AZ334" s="21"/>
      <c r="BA334" s="22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2"/>
      <c r="BS334" s="31"/>
      <c r="BT334" s="30"/>
      <c r="BU334" s="30"/>
      <c r="BV334" s="30"/>
      <c r="BW334" s="31"/>
      <c r="BX334" s="33"/>
      <c r="BY334" s="21"/>
      <c r="BZ334" s="22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2"/>
      <c r="CR334" s="31"/>
      <c r="CS334" s="30"/>
      <c r="CT334" s="30"/>
      <c r="CU334" s="30"/>
      <c r="CV334" s="31"/>
      <c r="CW334" s="33"/>
      <c r="CX334" s="21"/>
      <c r="CY334" s="22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2"/>
      <c r="DQ334" s="31"/>
      <c r="DR334" s="30"/>
      <c r="DS334" s="30"/>
      <c r="DT334" s="30"/>
      <c r="DU334" s="31"/>
      <c r="DV334" s="33"/>
      <c r="DW334" s="21"/>
      <c r="DX334" s="22"/>
      <c r="DY334" s="31"/>
      <c r="DZ334" s="31"/>
      <c r="EA334" s="31"/>
      <c r="EB334" s="31"/>
    </row>
    <row r="335" spans="1:132" s="26" customFormat="1" ht="18.75">
      <c r="A335" s="21"/>
      <c r="B335" s="22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2"/>
      <c r="T335" s="31"/>
      <c r="U335" s="31"/>
      <c r="V335" s="31"/>
      <c r="W335" s="31"/>
      <c r="X335" s="30"/>
      <c r="Y335" s="30"/>
      <c r="Z335" s="30"/>
      <c r="AA335" s="21"/>
      <c r="AB335" s="22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2"/>
      <c r="AT335" s="31"/>
      <c r="AU335" s="30"/>
      <c r="AV335" s="30"/>
      <c r="AW335" s="30"/>
      <c r="AX335" s="31"/>
      <c r="AY335" s="33"/>
      <c r="AZ335" s="21"/>
      <c r="BA335" s="22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2"/>
      <c r="BS335" s="31"/>
      <c r="BT335" s="30"/>
      <c r="BU335" s="30"/>
      <c r="BV335" s="30"/>
      <c r="BW335" s="31"/>
      <c r="BX335" s="33"/>
      <c r="BY335" s="21"/>
      <c r="BZ335" s="22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2"/>
      <c r="CR335" s="31"/>
      <c r="CS335" s="30"/>
      <c r="CT335" s="30"/>
      <c r="CU335" s="30"/>
      <c r="CV335" s="31"/>
      <c r="CW335" s="33"/>
      <c r="CX335" s="21"/>
      <c r="CY335" s="22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2"/>
      <c r="DQ335" s="31"/>
      <c r="DR335" s="30"/>
      <c r="DS335" s="30"/>
      <c r="DT335" s="30"/>
      <c r="DU335" s="31"/>
      <c r="DV335" s="33"/>
      <c r="DW335" s="21"/>
      <c r="DX335" s="22"/>
      <c r="DY335" s="31"/>
      <c r="DZ335" s="31"/>
      <c r="EA335" s="31"/>
      <c r="EB335" s="31"/>
    </row>
    <row r="336" spans="1:132" s="26" customFormat="1" ht="18.75">
      <c r="A336" s="102"/>
      <c r="B336" s="102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102"/>
      <c r="AB336" s="102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40"/>
      <c r="AZ336" s="102"/>
      <c r="BA336" s="102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40"/>
      <c r="BY336" s="102"/>
      <c r="BZ336" s="102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40"/>
      <c r="CX336" s="102"/>
      <c r="CY336" s="102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  <c r="DV336" s="40"/>
      <c r="DW336" s="102"/>
      <c r="DX336" s="102"/>
      <c r="DY336" s="39"/>
      <c r="DZ336" s="39"/>
      <c r="EA336" s="39"/>
      <c r="EB336" s="39"/>
    </row>
    <row r="337" spans="1:132" s="26" customFormat="1" ht="18.7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 s="103"/>
      <c r="CU337" s="103"/>
      <c r="CV337" s="103"/>
      <c r="CW337" s="103"/>
      <c r="CX337" s="103"/>
      <c r="CY337" s="103"/>
      <c r="CZ337" s="103"/>
      <c r="DA337" s="103"/>
      <c r="DB337" s="103"/>
      <c r="DC337" s="103"/>
      <c r="DD337" s="103"/>
      <c r="DE337" s="103"/>
      <c r="DF337" s="103"/>
      <c r="DG337" s="103"/>
      <c r="DH337" s="103"/>
      <c r="DI337" s="103"/>
      <c r="DJ337" s="103"/>
      <c r="DK337" s="103"/>
      <c r="DL337" s="103"/>
      <c r="DM337" s="103"/>
      <c r="DN337" s="103"/>
      <c r="DO337" s="103"/>
      <c r="DP337" s="103"/>
      <c r="DQ337" s="103"/>
      <c r="DR337" s="103"/>
      <c r="DS337" s="103"/>
      <c r="DT337" s="103"/>
      <c r="DU337" s="103"/>
      <c r="DV337" s="103"/>
      <c r="DW337" s="103"/>
      <c r="DX337" s="103"/>
      <c r="DY337" s="103"/>
      <c r="DZ337" s="103"/>
      <c r="EA337" s="103"/>
      <c r="EB337" s="103"/>
    </row>
    <row r="338" spans="1:132" s="26" customFormat="1" ht="18.75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1"/>
      <c r="BN338" s="101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1"/>
      <c r="BZ338" s="101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1"/>
      <c r="CM338" s="101"/>
      <c r="CN338" s="101"/>
      <c r="CO338" s="101"/>
      <c r="CP338" s="101"/>
      <c r="CQ338" s="101"/>
      <c r="CR338" s="101"/>
      <c r="CS338" s="101"/>
      <c r="CT338" s="101"/>
      <c r="CU338" s="101"/>
      <c r="CV338" s="101"/>
      <c r="CW338" s="101"/>
      <c r="CX338" s="101"/>
      <c r="CY338" s="101"/>
      <c r="CZ338" s="101"/>
      <c r="DA338" s="101"/>
      <c r="DB338" s="101"/>
      <c r="DC338" s="101"/>
      <c r="DD338" s="101"/>
      <c r="DE338" s="101"/>
      <c r="DF338" s="101"/>
      <c r="DG338" s="101"/>
      <c r="DH338" s="101"/>
      <c r="DI338" s="101"/>
      <c r="DJ338" s="101"/>
      <c r="DK338" s="101"/>
      <c r="DL338" s="101"/>
      <c r="DM338" s="101"/>
      <c r="DN338" s="101"/>
      <c r="DO338" s="101"/>
      <c r="DP338" s="101"/>
      <c r="DQ338" s="101"/>
      <c r="DR338" s="101"/>
      <c r="DS338" s="101"/>
      <c r="DT338" s="101"/>
      <c r="DU338" s="101"/>
      <c r="DV338" s="101"/>
      <c r="DW338" s="101"/>
      <c r="DX338" s="101"/>
      <c r="DY338" s="101"/>
      <c r="DZ338" s="101"/>
      <c r="EA338" s="101"/>
      <c r="EB338" s="101"/>
    </row>
    <row r="339" spans="1:132" s="26" customFormat="1" ht="18.7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1"/>
      <c r="BN339" s="101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1"/>
      <c r="BZ339" s="101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1"/>
      <c r="CM339" s="101"/>
      <c r="CN339" s="101"/>
      <c r="CO339" s="101"/>
      <c r="CP339" s="101"/>
      <c r="CQ339" s="101"/>
      <c r="CR339" s="101"/>
      <c r="CS339" s="101"/>
      <c r="CT339" s="101"/>
      <c r="CU339" s="101"/>
      <c r="CV339" s="101"/>
      <c r="CW339" s="101"/>
      <c r="CX339" s="101"/>
      <c r="CY339" s="101"/>
      <c r="CZ339" s="101"/>
      <c r="DA339" s="101"/>
      <c r="DB339" s="101"/>
      <c r="DC339" s="101"/>
      <c r="DD339" s="101"/>
      <c r="DE339" s="101"/>
      <c r="DF339" s="101"/>
      <c r="DG339" s="101"/>
      <c r="DH339" s="101"/>
      <c r="DI339" s="101"/>
      <c r="DJ339" s="101"/>
      <c r="DK339" s="101"/>
      <c r="DL339" s="101"/>
      <c r="DM339" s="101"/>
      <c r="DN339" s="101"/>
      <c r="DO339" s="101"/>
      <c r="DP339" s="101"/>
      <c r="DQ339" s="101"/>
      <c r="DR339" s="101"/>
      <c r="DS339" s="101"/>
      <c r="DT339" s="101"/>
      <c r="DU339" s="101"/>
      <c r="DV339" s="101"/>
      <c r="DW339" s="101"/>
      <c r="DX339" s="101"/>
      <c r="DY339" s="101"/>
      <c r="DZ339" s="101"/>
      <c r="EA339" s="101"/>
      <c r="EB339" s="101"/>
    </row>
    <row r="340" spans="1:132" s="26" customFormat="1" ht="18.75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  <c r="CW340" s="108"/>
      <c r="CX340" s="108"/>
      <c r="CY340" s="108"/>
      <c r="CZ340" s="108"/>
      <c r="DA340" s="108"/>
      <c r="DB340" s="108"/>
      <c r="DC340" s="108"/>
      <c r="DD340" s="108"/>
      <c r="DE340" s="108"/>
      <c r="DF340" s="108"/>
      <c r="DG340" s="108"/>
      <c r="DH340" s="108"/>
      <c r="DI340" s="108"/>
      <c r="DJ340" s="108"/>
      <c r="DK340" s="108"/>
      <c r="DL340" s="108"/>
      <c r="DM340" s="108"/>
      <c r="DN340" s="108"/>
      <c r="DO340" s="108"/>
      <c r="DP340" s="108"/>
      <c r="DQ340" s="108"/>
      <c r="DR340" s="108"/>
      <c r="DS340" s="108"/>
      <c r="DT340" s="108"/>
      <c r="DU340" s="108"/>
      <c r="DV340" s="108"/>
      <c r="DW340" s="108"/>
      <c r="DX340" s="108"/>
      <c r="DY340" s="108"/>
      <c r="DZ340" s="108"/>
      <c r="EA340" s="108"/>
      <c r="EB340" s="108"/>
    </row>
    <row r="341" spans="1:132" s="26" customFormat="1" ht="18.75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7"/>
      <c r="AV341" s="107"/>
      <c r="AW341" s="107"/>
      <c r="AX341" s="107"/>
      <c r="AY341" s="107"/>
      <c r="AZ341" s="107"/>
      <c r="BA341" s="107"/>
      <c r="BB341" s="107"/>
      <c r="BC341" s="107"/>
      <c r="BD341" s="107"/>
      <c r="BE341" s="107"/>
      <c r="BF341" s="107"/>
      <c r="BG341" s="107"/>
      <c r="BH341" s="107"/>
      <c r="BI341" s="107"/>
      <c r="BJ341" s="107"/>
      <c r="BK341" s="107"/>
      <c r="BL341" s="107"/>
      <c r="BM341" s="107"/>
      <c r="BN341" s="107"/>
      <c r="BO341" s="107"/>
      <c r="BP341" s="107"/>
      <c r="BQ341" s="107"/>
      <c r="BR341" s="107"/>
      <c r="BS341" s="107"/>
      <c r="BT341" s="107"/>
      <c r="BU341" s="107"/>
      <c r="BV341" s="107"/>
      <c r="BW341" s="107"/>
      <c r="BX341" s="107"/>
      <c r="BY341" s="107"/>
      <c r="BZ341" s="107"/>
      <c r="CA341" s="107"/>
      <c r="CB341" s="107"/>
      <c r="CC341" s="107"/>
      <c r="CD341" s="107"/>
      <c r="CE341" s="107"/>
      <c r="CF341" s="107"/>
      <c r="CG341" s="107"/>
      <c r="CH341" s="107"/>
      <c r="CI341" s="107"/>
      <c r="CJ341" s="107"/>
      <c r="CK341" s="107"/>
      <c r="CL341" s="107"/>
      <c r="CM341" s="107"/>
      <c r="CN341" s="107"/>
      <c r="CO341" s="107"/>
      <c r="CP341" s="107"/>
      <c r="CQ341" s="107"/>
      <c r="CR341" s="107"/>
      <c r="CS341" s="107"/>
      <c r="CT341" s="107"/>
      <c r="CU341" s="107"/>
      <c r="CV341" s="107"/>
      <c r="CW341" s="107"/>
      <c r="CX341" s="107"/>
      <c r="CY341" s="107"/>
      <c r="CZ341" s="107"/>
      <c r="DA341" s="107"/>
      <c r="DB341" s="107"/>
      <c r="DC341" s="107"/>
      <c r="DD341" s="107"/>
      <c r="DE341" s="107"/>
      <c r="DF341" s="107"/>
      <c r="DG341" s="107"/>
      <c r="DH341" s="107"/>
      <c r="DI341" s="107"/>
      <c r="DJ341" s="107"/>
      <c r="DK341" s="107"/>
      <c r="DL341" s="107"/>
      <c r="DM341" s="107"/>
      <c r="DN341" s="107"/>
      <c r="DO341" s="107"/>
      <c r="DP341" s="107"/>
      <c r="DQ341" s="107"/>
      <c r="DR341" s="107"/>
      <c r="DS341" s="107"/>
      <c r="DT341" s="107"/>
      <c r="DU341" s="107"/>
      <c r="DV341" s="107"/>
      <c r="DW341" s="107"/>
      <c r="DX341" s="107"/>
      <c r="DY341" s="107"/>
      <c r="DZ341" s="107"/>
      <c r="EA341" s="107"/>
      <c r="EB341" s="107"/>
    </row>
    <row r="342" spans="1:132" s="26" customFormat="1" ht="18.75">
      <c r="A342" s="104"/>
      <c r="B342" s="104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4"/>
      <c r="AB342" s="104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5"/>
      <c r="AZ342" s="104"/>
      <c r="BA342" s="104"/>
      <c r="BB342" s="101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1"/>
      <c r="BN342" s="101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5"/>
      <c r="BY342" s="104"/>
      <c r="BZ342" s="104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1"/>
      <c r="CM342" s="101"/>
      <c r="CN342" s="101"/>
      <c r="CO342" s="101"/>
      <c r="CP342" s="101"/>
      <c r="CQ342" s="101"/>
      <c r="CR342" s="101"/>
      <c r="CS342" s="101"/>
      <c r="CT342" s="101"/>
      <c r="CU342" s="101"/>
      <c r="CV342" s="101"/>
      <c r="CW342" s="105"/>
      <c r="CX342" s="104"/>
      <c r="CY342" s="104"/>
      <c r="CZ342" s="101"/>
      <c r="DA342" s="101"/>
      <c r="DB342" s="101"/>
      <c r="DC342" s="101"/>
      <c r="DD342" s="101"/>
      <c r="DE342" s="101"/>
      <c r="DF342" s="101"/>
      <c r="DG342" s="101"/>
      <c r="DH342" s="101"/>
      <c r="DI342" s="101"/>
      <c r="DJ342" s="101"/>
      <c r="DK342" s="101"/>
      <c r="DL342" s="101"/>
      <c r="DM342" s="101"/>
      <c r="DN342" s="101"/>
      <c r="DO342" s="101"/>
      <c r="DP342" s="101"/>
      <c r="DQ342" s="101"/>
      <c r="DR342" s="101"/>
      <c r="DS342" s="101"/>
      <c r="DT342" s="101"/>
      <c r="DU342" s="101"/>
      <c r="DV342" s="105"/>
      <c r="DW342" s="104"/>
      <c r="DX342" s="104"/>
      <c r="DY342" s="101"/>
      <c r="DZ342" s="101"/>
      <c r="EA342" s="101"/>
      <c r="EB342" s="101"/>
    </row>
    <row r="343" spans="1:132" s="26" customFormat="1" ht="18.75">
      <c r="A343" s="104"/>
      <c r="B343" s="104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8"/>
      <c r="N343" s="28"/>
      <c r="O343" s="27"/>
      <c r="P343" s="28"/>
      <c r="Q343" s="28"/>
      <c r="R343" s="27"/>
      <c r="S343" s="28"/>
      <c r="T343" s="28"/>
      <c r="U343" s="28"/>
      <c r="V343" s="28"/>
      <c r="W343" s="28"/>
      <c r="X343" s="27"/>
      <c r="Y343" s="27"/>
      <c r="Z343" s="27"/>
      <c r="AA343" s="104"/>
      <c r="AB343" s="104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8"/>
      <c r="AN343" s="28"/>
      <c r="AO343" s="27"/>
      <c r="AP343" s="28"/>
      <c r="AQ343" s="28"/>
      <c r="AR343" s="27"/>
      <c r="AS343" s="28"/>
      <c r="AT343" s="28"/>
      <c r="AU343" s="27"/>
      <c r="AV343" s="27"/>
      <c r="AW343" s="27"/>
      <c r="AX343" s="28"/>
      <c r="AY343" s="106"/>
      <c r="AZ343" s="104"/>
      <c r="BA343" s="104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8"/>
      <c r="BM343" s="28"/>
      <c r="BN343" s="27"/>
      <c r="BO343" s="28"/>
      <c r="BP343" s="28"/>
      <c r="BQ343" s="27"/>
      <c r="BR343" s="28"/>
      <c r="BS343" s="28"/>
      <c r="BT343" s="27"/>
      <c r="BU343" s="27"/>
      <c r="BV343" s="27"/>
      <c r="BW343" s="28"/>
      <c r="BX343" s="106"/>
      <c r="BY343" s="104"/>
      <c r="BZ343" s="104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8"/>
      <c r="CL343" s="28"/>
      <c r="CM343" s="27"/>
      <c r="CN343" s="28"/>
      <c r="CO343" s="28"/>
      <c r="CP343" s="27"/>
      <c r="CQ343" s="28"/>
      <c r="CR343" s="28"/>
      <c r="CS343" s="27"/>
      <c r="CT343" s="27"/>
      <c r="CU343" s="27"/>
      <c r="CV343" s="28"/>
      <c r="CW343" s="106"/>
      <c r="CX343" s="104"/>
      <c r="CY343" s="104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8"/>
      <c r="DK343" s="28"/>
      <c r="DL343" s="27"/>
      <c r="DM343" s="28"/>
      <c r="DN343" s="28"/>
      <c r="DO343" s="27"/>
      <c r="DP343" s="28"/>
      <c r="DQ343" s="28"/>
      <c r="DR343" s="27"/>
      <c r="DS343" s="27"/>
      <c r="DT343" s="27"/>
      <c r="DU343" s="28"/>
      <c r="DV343" s="106"/>
      <c r="DW343" s="104"/>
      <c r="DX343" s="104"/>
      <c r="DY343" s="27"/>
      <c r="DZ343" s="27"/>
      <c r="EA343" s="27"/>
      <c r="EB343" s="27"/>
    </row>
    <row r="344" spans="1:132" s="26" customFormat="1" ht="18.75">
      <c r="A344" s="29"/>
      <c r="B344" s="18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1"/>
      <c r="S344" s="32"/>
      <c r="T344" s="31"/>
      <c r="U344" s="31"/>
      <c r="V344" s="31"/>
      <c r="W344" s="31"/>
      <c r="X344" s="30"/>
      <c r="Y344" s="30"/>
      <c r="Z344" s="30"/>
      <c r="AA344" s="29"/>
      <c r="AB344" s="18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1"/>
      <c r="AS344" s="32"/>
      <c r="AT344" s="31"/>
      <c r="AU344" s="30"/>
      <c r="AV344" s="30"/>
      <c r="AW344" s="30"/>
      <c r="AX344" s="30"/>
      <c r="AY344" s="33"/>
      <c r="AZ344" s="29"/>
      <c r="BA344" s="18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1"/>
      <c r="BR344" s="32"/>
      <c r="BS344" s="31"/>
      <c r="BT344" s="30"/>
      <c r="BU344" s="30"/>
      <c r="BV344" s="30"/>
      <c r="BW344" s="30"/>
      <c r="BX344" s="33"/>
      <c r="BY344" s="29"/>
      <c r="BZ344" s="18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1"/>
      <c r="CQ344" s="32"/>
      <c r="CR344" s="31"/>
      <c r="CS344" s="30"/>
      <c r="CT344" s="30"/>
      <c r="CU344" s="30"/>
      <c r="CV344" s="30"/>
      <c r="CW344" s="33"/>
      <c r="CX344" s="29"/>
      <c r="CY344" s="18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1"/>
      <c r="DP344" s="32"/>
      <c r="DQ344" s="31"/>
      <c r="DR344" s="30"/>
      <c r="DS344" s="30"/>
      <c r="DT344" s="30"/>
      <c r="DU344" s="30"/>
      <c r="DV344" s="33"/>
      <c r="DW344" s="29"/>
      <c r="DX344" s="18"/>
      <c r="DY344" s="30"/>
      <c r="DZ344" s="30"/>
      <c r="EA344" s="30"/>
      <c r="EB344" s="30"/>
    </row>
    <row r="345" spans="1:132" s="26" customFormat="1" ht="18.75">
      <c r="A345" s="29"/>
      <c r="B345" s="34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1"/>
      <c r="S345" s="32"/>
      <c r="T345" s="31"/>
      <c r="U345" s="31"/>
      <c r="V345" s="31"/>
      <c r="W345" s="31"/>
      <c r="X345" s="30"/>
      <c r="Y345" s="30"/>
      <c r="Z345" s="30"/>
      <c r="AA345" s="29"/>
      <c r="AB345" s="34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1"/>
      <c r="AS345" s="32"/>
      <c r="AT345" s="31"/>
      <c r="AU345" s="30"/>
      <c r="AV345" s="30"/>
      <c r="AW345" s="30"/>
      <c r="AX345" s="30"/>
      <c r="AY345" s="33"/>
      <c r="AZ345" s="29"/>
      <c r="BA345" s="34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1"/>
      <c r="BR345" s="32"/>
      <c r="BS345" s="31"/>
      <c r="BT345" s="30"/>
      <c r="BU345" s="30"/>
      <c r="BV345" s="30"/>
      <c r="BW345" s="30"/>
      <c r="BX345" s="33"/>
      <c r="BY345" s="29"/>
      <c r="BZ345" s="34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1"/>
      <c r="CQ345" s="32"/>
      <c r="CR345" s="31"/>
      <c r="CS345" s="30"/>
      <c r="CT345" s="30"/>
      <c r="CU345" s="30"/>
      <c r="CV345" s="30"/>
      <c r="CW345" s="33"/>
      <c r="CX345" s="29"/>
      <c r="CY345" s="34"/>
      <c r="CZ345" s="30"/>
      <c r="DA345" s="30"/>
      <c r="DB345" s="30"/>
      <c r="DC345" s="30"/>
      <c r="DD345" s="30"/>
      <c r="DE345" s="30"/>
      <c r="DF345" s="30"/>
      <c r="DG345" s="30"/>
      <c r="DH345" s="30"/>
      <c r="DI345" s="30"/>
      <c r="DJ345" s="30"/>
      <c r="DK345" s="30"/>
      <c r="DL345" s="30"/>
      <c r="DM345" s="30"/>
      <c r="DN345" s="30"/>
      <c r="DO345" s="31"/>
      <c r="DP345" s="32"/>
      <c r="DQ345" s="31"/>
      <c r="DR345" s="30"/>
      <c r="DS345" s="30"/>
      <c r="DT345" s="30"/>
      <c r="DU345" s="30"/>
      <c r="DV345" s="33"/>
      <c r="DW345" s="29"/>
      <c r="DX345" s="34"/>
      <c r="DY345" s="30"/>
      <c r="DZ345" s="30"/>
      <c r="EA345" s="30"/>
      <c r="EB345" s="30"/>
    </row>
    <row r="346" spans="1:132" s="26" customFormat="1" ht="18.75">
      <c r="A346" s="29"/>
      <c r="B346" s="34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  <c r="S346" s="32"/>
      <c r="T346" s="31"/>
      <c r="U346" s="31"/>
      <c r="V346" s="31"/>
      <c r="W346" s="31"/>
      <c r="X346" s="30"/>
      <c r="Y346" s="30"/>
      <c r="Z346" s="30"/>
      <c r="AA346" s="29"/>
      <c r="AB346" s="34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1"/>
      <c r="AS346" s="32"/>
      <c r="AT346" s="31"/>
      <c r="AU346" s="30"/>
      <c r="AV346" s="30"/>
      <c r="AW346" s="30"/>
      <c r="AX346" s="30"/>
      <c r="AY346" s="33"/>
      <c r="AZ346" s="29"/>
      <c r="BA346" s="34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1"/>
      <c r="BR346" s="32"/>
      <c r="BS346" s="31"/>
      <c r="BT346" s="30"/>
      <c r="BU346" s="30"/>
      <c r="BV346" s="30"/>
      <c r="BW346" s="30"/>
      <c r="BX346" s="33"/>
      <c r="BY346" s="29"/>
      <c r="BZ346" s="34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1"/>
      <c r="CQ346" s="32"/>
      <c r="CR346" s="31"/>
      <c r="CS346" s="30"/>
      <c r="CT346" s="30"/>
      <c r="CU346" s="30"/>
      <c r="CV346" s="30"/>
      <c r="CW346" s="33"/>
      <c r="CX346" s="29"/>
      <c r="CY346" s="34"/>
      <c r="CZ346" s="30"/>
      <c r="DA346" s="30"/>
      <c r="DB346" s="30"/>
      <c r="DC346" s="30"/>
      <c r="DD346" s="30"/>
      <c r="DE346" s="30"/>
      <c r="DF346" s="30"/>
      <c r="DG346" s="30"/>
      <c r="DH346" s="30"/>
      <c r="DI346" s="30"/>
      <c r="DJ346" s="30"/>
      <c r="DK346" s="30"/>
      <c r="DL346" s="30"/>
      <c r="DM346" s="30"/>
      <c r="DN346" s="30"/>
      <c r="DO346" s="31"/>
      <c r="DP346" s="32"/>
      <c r="DQ346" s="31"/>
      <c r="DR346" s="30"/>
      <c r="DS346" s="30"/>
      <c r="DT346" s="30"/>
      <c r="DU346" s="30"/>
      <c r="DV346" s="33"/>
      <c r="DW346" s="29"/>
      <c r="DX346" s="34"/>
      <c r="DY346" s="30"/>
      <c r="DZ346" s="30"/>
      <c r="EA346" s="30"/>
      <c r="EB346" s="30"/>
    </row>
    <row r="347" spans="1:132" s="26" customFormat="1" ht="18.75">
      <c r="A347" s="21"/>
      <c r="B347" s="22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2"/>
      <c r="T347" s="31"/>
      <c r="U347" s="31"/>
      <c r="V347" s="31"/>
      <c r="W347" s="31"/>
      <c r="X347" s="30"/>
      <c r="Y347" s="30"/>
      <c r="Z347" s="30"/>
      <c r="AA347" s="21"/>
      <c r="AB347" s="22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2"/>
      <c r="AT347" s="31"/>
      <c r="AU347" s="30"/>
      <c r="AV347" s="30"/>
      <c r="AW347" s="30"/>
      <c r="AX347" s="30"/>
      <c r="AY347" s="33"/>
      <c r="AZ347" s="21"/>
      <c r="BA347" s="22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2"/>
      <c r="BS347" s="31"/>
      <c r="BT347" s="30"/>
      <c r="BU347" s="30"/>
      <c r="BV347" s="30"/>
      <c r="BW347" s="30"/>
      <c r="BX347" s="33"/>
      <c r="BY347" s="21"/>
      <c r="BZ347" s="22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2"/>
      <c r="CR347" s="31"/>
      <c r="CS347" s="30"/>
      <c r="CT347" s="30"/>
      <c r="CU347" s="30"/>
      <c r="CV347" s="30"/>
      <c r="CW347" s="33"/>
      <c r="CX347" s="21"/>
      <c r="CY347" s="22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2"/>
      <c r="DQ347" s="31"/>
      <c r="DR347" s="30"/>
      <c r="DS347" s="30"/>
      <c r="DT347" s="30"/>
      <c r="DU347" s="30"/>
      <c r="DV347" s="33"/>
      <c r="DW347" s="21"/>
      <c r="DX347" s="22"/>
      <c r="DY347" s="31"/>
      <c r="DZ347" s="31"/>
      <c r="EA347" s="31"/>
      <c r="EB347" s="31"/>
    </row>
    <row r="348" spans="1:132" s="26" customFormat="1" ht="18.75">
      <c r="A348" s="21"/>
      <c r="B348" s="23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2"/>
      <c r="S348" s="32"/>
      <c r="T348" s="31"/>
      <c r="U348" s="31"/>
      <c r="V348" s="31"/>
      <c r="W348" s="31"/>
      <c r="X348" s="30"/>
      <c r="Y348" s="30"/>
      <c r="Z348" s="30"/>
      <c r="AA348" s="21"/>
      <c r="AB348" s="23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2"/>
      <c r="AS348" s="32"/>
      <c r="AT348" s="31"/>
      <c r="AU348" s="30"/>
      <c r="AV348" s="30"/>
      <c r="AW348" s="30"/>
      <c r="AX348" s="30"/>
      <c r="AY348" s="33"/>
      <c r="AZ348" s="21"/>
      <c r="BA348" s="23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2"/>
      <c r="BR348" s="32"/>
      <c r="BS348" s="31"/>
      <c r="BT348" s="30"/>
      <c r="BU348" s="30"/>
      <c r="BV348" s="30"/>
      <c r="BW348" s="30"/>
      <c r="BX348" s="33"/>
      <c r="BY348" s="21"/>
      <c r="BZ348" s="23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2"/>
      <c r="CQ348" s="32"/>
      <c r="CR348" s="31"/>
      <c r="CS348" s="30"/>
      <c r="CT348" s="30"/>
      <c r="CU348" s="30"/>
      <c r="CV348" s="30"/>
      <c r="CW348" s="33"/>
      <c r="CX348" s="21"/>
      <c r="CY348" s="23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2"/>
      <c r="DP348" s="32"/>
      <c r="DQ348" s="31"/>
      <c r="DR348" s="30"/>
      <c r="DS348" s="30"/>
      <c r="DT348" s="30"/>
      <c r="DU348" s="30"/>
      <c r="DV348" s="33"/>
      <c r="DW348" s="21"/>
      <c r="DX348" s="23"/>
      <c r="DY348" s="31"/>
      <c r="DZ348" s="31"/>
      <c r="EA348" s="31"/>
      <c r="EB348" s="31"/>
    </row>
    <row r="349" spans="1:132" s="26" customFormat="1" ht="18.7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0"/>
      <c r="Y349" s="30"/>
      <c r="Z349" s="30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0"/>
      <c r="AV349" s="30"/>
      <c r="AW349" s="30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0"/>
      <c r="BU349" s="30"/>
      <c r="BV349" s="30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  <c r="CM349" s="35"/>
      <c r="CN349" s="35"/>
      <c r="CO349" s="35"/>
      <c r="CP349" s="35"/>
      <c r="CQ349" s="35"/>
      <c r="CR349" s="35"/>
      <c r="CS349" s="30"/>
      <c r="CT349" s="30"/>
      <c r="CU349" s="30"/>
      <c r="CV349" s="35"/>
      <c r="CW349" s="35"/>
      <c r="CX349" s="35"/>
      <c r="CY349" s="35"/>
      <c r="CZ349" s="35"/>
      <c r="DA349" s="35"/>
      <c r="DB349" s="35"/>
      <c r="DC349" s="35"/>
      <c r="DD349" s="35"/>
      <c r="DE349" s="35"/>
      <c r="DF349" s="35"/>
      <c r="DG349" s="35"/>
      <c r="DH349" s="35"/>
      <c r="DI349" s="35"/>
      <c r="DJ349" s="35"/>
      <c r="DK349" s="35"/>
      <c r="DL349" s="35"/>
      <c r="DM349" s="35"/>
      <c r="DN349" s="35"/>
      <c r="DO349" s="35"/>
      <c r="DP349" s="35"/>
      <c r="DQ349" s="35"/>
      <c r="DR349" s="30"/>
      <c r="DS349" s="30"/>
      <c r="DT349" s="30"/>
      <c r="DU349" s="35"/>
      <c r="DV349" s="35"/>
      <c r="DW349" s="35"/>
      <c r="DX349" s="35"/>
      <c r="DY349" s="35"/>
      <c r="DZ349" s="35"/>
      <c r="EA349" s="35"/>
      <c r="EB349" s="35"/>
    </row>
    <row r="350" spans="1:132" s="26" customFormat="1" ht="18.75">
      <c r="A350" s="24"/>
      <c r="B350" s="25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7"/>
      <c r="Y350" s="37"/>
      <c r="Z350" s="37"/>
      <c r="AA350" s="24"/>
      <c r="AB350" s="25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7"/>
      <c r="AV350" s="37"/>
      <c r="AW350" s="37"/>
      <c r="AX350" s="37"/>
      <c r="AY350" s="38"/>
      <c r="AZ350" s="24"/>
      <c r="BA350" s="25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7"/>
      <c r="BU350" s="37"/>
      <c r="BV350" s="37"/>
      <c r="BW350" s="37"/>
      <c r="BX350" s="38"/>
      <c r="BY350" s="24"/>
      <c r="BZ350" s="25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7"/>
      <c r="CT350" s="37"/>
      <c r="CU350" s="37"/>
      <c r="CV350" s="37"/>
      <c r="CW350" s="38"/>
      <c r="CX350" s="24"/>
      <c r="CY350" s="25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7"/>
      <c r="DS350" s="37"/>
      <c r="DT350" s="37"/>
      <c r="DU350" s="37"/>
      <c r="DV350" s="38"/>
      <c r="DW350" s="24"/>
      <c r="DX350" s="25"/>
      <c r="DY350" s="36"/>
      <c r="DZ350" s="36"/>
      <c r="EA350" s="36"/>
      <c r="EB350" s="36"/>
    </row>
    <row r="351" spans="1:132" s="26" customFormat="1" ht="18.75">
      <c r="A351" s="21"/>
      <c r="B351" s="22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2"/>
      <c r="T351" s="31"/>
      <c r="U351" s="31"/>
      <c r="V351" s="31"/>
      <c r="W351" s="31"/>
      <c r="X351" s="30"/>
      <c r="Y351" s="30"/>
      <c r="Z351" s="30"/>
      <c r="AA351" s="21"/>
      <c r="AB351" s="22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2"/>
      <c r="AT351" s="31"/>
      <c r="AU351" s="30"/>
      <c r="AV351" s="30"/>
      <c r="AW351" s="30"/>
      <c r="AX351" s="31"/>
      <c r="AY351" s="33"/>
      <c r="AZ351" s="21"/>
      <c r="BA351" s="22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2"/>
      <c r="BS351" s="31"/>
      <c r="BT351" s="30"/>
      <c r="BU351" s="30"/>
      <c r="BV351" s="30"/>
      <c r="BW351" s="31"/>
      <c r="BX351" s="33"/>
      <c r="BY351" s="21"/>
      <c r="BZ351" s="22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2"/>
      <c r="CR351" s="31"/>
      <c r="CS351" s="30"/>
      <c r="CT351" s="30"/>
      <c r="CU351" s="30"/>
      <c r="CV351" s="31"/>
      <c r="CW351" s="33"/>
      <c r="CX351" s="21"/>
      <c r="CY351" s="22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2"/>
      <c r="DQ351" s="31"/>
      <c r="DR351" s="30"/>
      <c r="DS351" s="30"/>
      <c r="DT351" s="30"/>
      <c r="DU351" s="31"/>
      <c r="DV351" s="33"/>
      <c r="DW351" s="21"/>
      <c r="DX351" s="22"/>
      <c r="DY351" s="31"/>
      <c r="DZ351" s="31"/>
      <c r="EA351" s="31"/>
      <c r="EB351" s="31"/>
    </row>
    <row r="352" spans="1:132" s="26" customFormat="1" ht="18.75">
      <c r="A352" s="21"/>
      <c r="B352" s="22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2"/>
      <c r="T352" s="31"/>
      <c r="U352" s="31"/>
      <c r="V352" s="31"/>
      <c r="W352" s="31"/>
      <c r="X352" s="30"/>
      <c r="Y352" s="30"/>
      <c r="Z352" s="30"/>
      <c r="AA352" s="21"/>
      <c r="AB352" s="22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2"/>
      <c r="AT352" s="31"/>
      <c r="AU352" s="30"/>
      <c r="AV352" s="30"/>
      <c r="AW352" s="30"/>
      <c r="AX352" s="31"/>
      <c r="AY352" s="33"/>
      <c r="AZ352" s="21"/>
      <c r="BA352" s="22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2"/>
      <c r="BS352" s="31"/>
      <c r="BT352" s="30"/>
      <c r="BU352" s="30"/>
      <c r="BV352" s="30"/>
      <c r="BW352" s="31"/>
      <c r="BX352" s="33"/>
      <c r="BY352" s="21"/>
      <c r="BZ352" s="22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2"/>
      <c r="CR352" s="31"/>
      <c r="CS352" s="30"/>
      <c r="CT352" s="30"/>
      <c r="CU352" s="30"/>
      <c r="CV352" s="31"/>
      <c r="CW352" s="33"/>
      <c r="CX352" s="21"/>
      <c r="CY352" s="22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2"/>
      <c r="DQ352" s="31"/>
      <c r="DR352" s="30"/>
      <c r="DS352" s="30"/>
      <c r="DT352" s="30"/>
      <c r="DU352" s="31"/>
      <c r="DV352" s="33"/>
      <c r="DW352" s="21"/>
      <c r="DX352" s="22"/>
      <c r="DY352" s="31"/>
      <c r="DZ352" s="31"/>
      <c r="EA352" s="31"/>
      <c r="EB352" s="31"/>
    </row>
    <row r="353" spans="1:132" s="26" customFormat="1" ht="18.75">
      <c r="A353" s="21"/>
      <c r="B353" s="22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2"/>
      <c r="T353" s="31"/>
      <c r="U353" s="31"/>
      <c r="V353" s="31"/>
      <c r="W353" s="31"/>
      <c r="X353" s="30"/>
      <c r="Y353" s="30"/>
      <c r="Z353" s="30"/>
      <c r="AA353" s="21"/>
      <c r="AB353" s="22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2"/>
      <c r="AT353" s="31"/>
      <c r="AU353" s="30"/>
      <c r="AV353" s="30"/>
      <c r="AW353" s="30"/>
      <c r="AX353" s="31"/>
      <c r="AY353" s="33"/>
      <c r="AZ353" s="21"/>
      <c r="BA353" s="22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2"/>
      <c r="BS353" s="31"/>
      <c r="BT353" s="30"/>
      <c r="BU353" s="30"/>
      <c r="BV353" s="30"/>
      <c r="BW353" s="31"/>
      <c r="BX353" s="33"/>
      <c r="BY353" s="21"/>
      <c r="BZ353" s="22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2"/>
      <c r="CR353" s="31"/>
      <c r="CS353" s="30"/>
      <c r="CT353" s="30"/>
      <c r="CU353" s="30"/>
      <c r="CV353" s="31"/>
      <c r="CW353" s="33"/>
      <c r="CX353" s="21"/>
      <c r="CY353" s="22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2"/>
      <c r="DQ353" s="31"/>
      <c r="DR353" s="30"/>
      <c r="DS353" s="30"/>
      <c r="DT353" s="30"/>
      <c r="DU353" s="31"/>
      <c r="DV353" s="33"/>
      <c r="DW353" s="21"/>
      <c r="DX353" s="22"/>
      <c r="DY353" s="31"/>
      <c r="DZ353" s="31"/>
      <c r="EA353" s="31"/>
      <c r="EB353" s="31"/>
    </row>
    <row r="354" spans="1:132" s="26" customFormat="1" ht="18.75">
      <c r="A354" s="21"/>
      <c r="B354" s="22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2"/>
      <c r="T354" s="31"/>
      <c r="U354" s="31"/>
      <c r="V354" s="31"/>
      <c r="W354" s="31"/>
      <c r="X354" s="30"/>
      <c r="Y354" s="30"/>
      <c r="Z354" s="30"/>
      <c r="AA354" s="21"/>
      <c r="AB354" s="22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2"/>
      <c r="AT354" s="31"/>
      <c r="AU354" s="30"/>
      <c r="AV354" s="30"/>
      <c r="AW354" s="30"/>
      <c r="AX354" s="31"/>
      <c r="AY354" s="33"/>
      <c r="AZ354" s="21"/>
      <c r="BA354" s="22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2"/>
      <c r="BS354" s="31"/>
      <c r="BT354" s="30"/>
      <c r="BU354" s="30"/>
      <c r="BV354" s="30"/>
      <c r="BW354" s="31"/>
      <c r="BX354" s="33"/>
      <c r="BY354" s="21"/>
      <c r="BZ354" s="22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2"/>
      <c r="CR354" s="31"/>
      <c r="CS354" s="30"/>
      <c r="CT354" s="30"/>
      <c r="CU354" s="30"/>
      <c r="CV354" s="31"/>
      <c r="CW354" s="33"/>
      <c r="CX354" s="21"/>
      <c r="CY354" s="22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2"/>
      <c r="DQ354" s="31"/>
      <c r="DR354" s="30"/>
      <c r="DS354" s="30"/>
      <c r="DT354" s="30"/>
      <c r="DU354" s="31"/>
      <c r="DV354" s="33"/>
      <c r="DW354" s="21"/>
      <c r="DX354" s="22"/>
      <c r="DY354" s="31"/>
      <c r="DZ354" s="31"/>
      <c r="EA354" s="31"/>
      <c r="EB354" s="31"/>
    </row>
    <row r="355" spans="1:132" s="26" customFormat="1" ht="18.75">
      <c r="A355" s="21"/>
      <c r="B355" s="22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2"/>
      <c r="T355" s="31"/>
      <c r="U355" s="31"/>
      <c r="V355" s="31"/>
      <c r="W355" s="31"/>
      <c r="X355" s="30"/>
      <c r="Y355" s="30"/>
      <c r="Z355" s="30"/>
      <c r="AA355" s="21"/>
      <c r="AB355" s="22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2"/>
      <c r="AT355" s="31"/>
      <c r="AU355" s="30"/>
      <c r="AV355" s="30"/>
      <c r="AW355" s="30"/>
      <c r="AX355" s="31"/>
      <c r="AY355" s="33"/>
      <c r="AZ355" s="21"/>
      <c r="BA355" s="22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2"/>
      <c r="BS355" s="31"/>
      <c r="BT355" s="30"/>
      <c r="BU355" s="30"/>
      <c r="BV355" s="30"/>
      <c r="BW355" s="31"/>
      <c r="BX355" s="33"/>
      <c r="BY355" s="21"/>
      <c r="BZ355" s="22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2"/>
      <c r="CR355" s="31"/>
      <c r="CS355" s="30"/>
      <c r="CT355" s="30"/>
      <c r="CU355" s="30"/>
      <c r="CV355" s="31"/>
      <c r="CW355" s="33"/>
      <c r="CX355" s="21"/>
      <c r="CY355" s="22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2"/>
      <c r="DQ355" s="31"/>
      <c r="DR355" s="30"/>
      <c r="DS355" s="30"/>
      <c r="DT355" s="30"/>
      <c r="DU355" s="31"/>
      <c r="DV355" s="33"/>
      <c r="DW355" s="21"/>
      <c r="DX355" s="22"/>
      <c r="DY355" s="31"/>
      <c r="DZ355" s="31"/>
      <c r="EA355" s="31"/>
      <c r="EB355" s="31"/>
    </row>
    <row r="356" spans="1:132" s="26" customFormat="1" ht="18.75">
      <c r="A356" s="102"/>
      <c r="B356" s="102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102"/>
      <c r="AB356" s="102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40"/>
      <c r="AZ356" s="102"/>
      <c r="BA356" s="102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40"/>
      <c r="BY356" s="102"/>
      <c r="BZ356" s="102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40"/>
      <c r="CX356" s="102"/>
      <c r="CY356" s="102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  <c r="DJ356" s="39"/>
      <c r="DK356" s="39"/>
      <c r="DL356" s="39"/>
      <c r="DM356" s="39"/>
      <c r="DN356" s="39"/>
      <c r="DO356" s="39"/>
      <c r="DP356" s="39"/>
      <c r="DQ356" s="39"/>
      <c r="DR356" s="39"/>
      <c r="DS356" s="39"/>
      <c r="DT356" s="39"/>
      <c r="DU356" s="39"/>
      <c r="DV356" s="40"/>
      <c r="DW356" s="102"/>
      <c r="DX356" s="102"/>
      <c r="DY356" s="39"/>
      <c r="DZ356" s="39"/>
      <c r="EA356" s="39"/>
      <c r="EB356" s="39"/>
    </row>
    <row r="357" spans="1:132" s="26" customFormat="1" ht="18.7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 s="103"/>
      <c r="CU357" s="103"/>
      <c r="CV357" s="103"/>
      <c r="CW357" s="103"/>
      <c r="CX357" s="103"/>
      <c r="CY357" s="103"/>
      <c r="CZ357" s="103"/>
      <c r="DA357" s="103"/>
      <c r="DB357" s="103"/>
      <c r="DC357" s="103"/>
      <c r="DD357" s="103"/>
      <c r="DE357" s="103"/>
      <c r="DF357" s="103"/>
      <c r="DG357" s="103"/>
      <c r="DH357" s="103"/>
      <c r="DI357" s="103"/>
      <c r="DJ357" s="103"/>
      <c r="DK357" s="103"/>
      <c r="DL357" s="103"/>
      <c r="DM357" s="103"/>
      <c r="DN357" s="103"/>
      <c r="DO357" s="103"/>
      <c r="DP357" s="103"/>
      <c r="DQ357" s="103"/>
      <c r="DR357" s="103"/>
      <c r="DS357" s="103"/>
      <c r="DT357" s="103"/>
      <c r="DU357" s="103"/>
      <c r="DV357" s="103"/>
      <c r="DW357" s="103"/>
      <c r="DX357" s="103"/>
      <c r="DY357" s="103"/>
      <c r="DZ357" s="103"/>
      <c r="EA357" s="103"/>
      <c r="EB357" s="103"/>
    </row>
    <row r="358" spans="1:132" s="26" customFormat="1" ht="18.75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1"/>
      <c r="BN358" s="101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1"/>
      <c r="BZ358" s="101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1"/>
      <c r="CM358" s="101"/>
      <c r="CN358" s="101"/>
      <c r="CO358" s="101"/>
      <c r="CP358" s="101"/>
      <c r="CQ358" s="101"/>
      <c r="CR358" s="101"/>
      <c r="CS358" s="101"/>
      <c r="CT358" s="101"/>
      <c r="CU358" s="101"/>
      <c r="CV358" s="101"/>
      <c r="CW358" s="101"/>
      <c r="CX358" s="101"/>
      <c r="CY358" s="101"/>
      <c r="CZ358" s="101"/>
      <c r="DA358" s="101"/>
      <c r="DB358" s="101"/>
      <c r="DC358" s="101"/>
      <c r="DD358" s="101"/>
      <c r="DE358" s="101"/>
      <c r="DF358" s="101"/>
      <c r="DG358" s="101"/>
      <c r="DH358" s="101"/>
      <c r="DI358" s="101"/>
      <c r="DJ358" s="101"/>
      <c r="DK358" s="101"/>
      <c r="DL358" s="101"/>
      <c r="DM358" s="101"/>
      <c r="DN358" s="101"/>
      <c r="DO358" s="101"/>
      <c r="DP358" s="101"/>
      <c r="DQ358" s="101"/>
      <c r="DR358" s="101"/>
      <c r="DS358" s="101"/>
      <c r="DT358" s="101"/>
      <c r="DU358" s="101"/>
      <c r="DV358" s="101"/>
      <c r="DW358" s="101"/>
      <c r="DX358" s="101"/>
      <c r="DY358" s="101"/>
      <c r="DZ358" s="101"/>
      <c r="EA358" s="101"/>
      <c r="EB358" s="101"/>
    </row>
    <row r="359" spans="1:132" s="26" customFormat="1" ht="18.7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1"/>
      <c r="BN359" s="101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1"/>
      <c r="BZ359" s="101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1"/>
      <c r="CM359" s="101"/>
      <c r="CN359" s="101"/>
      <c r="CO359" s="101"/>
      <c r="CP359" s="101"/>
      <c r="CQ359" s="101"/>
      <c r="CR359" s="101"/>
      <c r="CS359" s="101"/>
      <c r="CT359" s="101"/>
      <c r="CU359" s="101"/>
      <c r="CV359" s="101"/>
      <c r="CW359" s="101"/>
      <c r="CX359" s="101"/>
      <c r="CY359" s="101"/>
      <c r="CZ359" s="101"/>
      <c r="DA359" s="101"/>
      <c r="DB359" s="101"/>
      <c r="DC359" s="101"/>
      <c r="DD359" s="101"/>
      <c r="DE359" s="101"/>
      <c r="DF359" s="101"/>
      <c r="DG359" s="101"/>
      <c r="DH359" s="101"/>
      <c r="DI359" s="101"/>
      <c r="DJ359" s="101"/>
      <c r="DK359" s="101"/>
      <c r="DL359" s="101"/>
      <c r="DM359" s="101"/>
      <c r="DN359" s="101"/>
      <c r="DO359" s="101"/>
      <c r="DP359" s="101"/>
      <c r="DQ359" s="101"/>
      <c r="DR359" s="101"/>
      <c r="DS359" s="101"/>
      <c r="DT359" s="101"/>
      <c r="DU359" s="101"/>
      <c r="DV359" s="101"/>
      <c r="DW359" s="101"/>
      <c r="DX359" s="101"/>
      <c r="DY359" s="101"/>
      <c r="DZ359" s="101"/>
      <c r="EA359" s="101"/>
      <c r="EB359" s="101"/>
    </row>
    <row r="360" spans="1:132" s="26" customFormat="1" ht="18.75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  <c r="CW360" s="108"/>
      <c r="CX360" s="108"/>
      <c r="CY360" s="108"/>
      <c r="CZ360" s="108"/>
      <c r="DA360" s="108"/>
      <c r="DB360" s="108"/>
      <c r="DC360" s="108"/>
      <c r="DD360" s="108"/>
      <c r="DE360" s="108"/>
      <c r="DF360" s="108"/>
      <c r="DG360" s="108"/>
      <c r="DH360" s="108"/>
      <c r="DI360" s="108"/>
      <c r="DJ360" s="108"/>
      <c r="DK360" s="108"/>
      <c r="DL360" s="108"/>
      <c r="DM360" s="108"/>
      <c r="DN360" s="108"/>
      <c r="DO360" s="108"/>
      <c r="DP360" s="108"/>
      <c r="DQ360" s="108"/>
      <c r="DR360" s="108"/>
      <c r="DS360" s="108"/>
      <c r="DT360" s="108"/>
      <c r="DU360" s="108"/>
      <c r="DV360" s="108"/>
      <c r="DW360" s="108"/>
      <c r="DX360" s="108"/>
      <c r="DY360" s="108"/>
      <c r="DZ360" s="108"/>
      <c r="EA360" s="108"/>
      <c r="EB360" s="108"/>
    </row>
    <row r="361" spans="1:132" s="26" customFormat="1" ht="18.75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  <c r="BE361" s="107"/>
      <c r="BF361" s="107"/>
      <c r="BG361" s="107"/>
      <c r="BH361" s="107"/>
      <c r="BI361" s="107"/>
      <c r="BJ361" s="107"/>
      <c r="BK361" s="107"/>
      <c r="BL361" s="107"/>
      <c r="BM361" s="107"/>
      <c r="BN361" s="107"/>
      <c r="BO361" s="107"/>
      <c r="BP361" s="107"/>
      <c r="BQ361" s="107"/>
      <c r="BR361" s="107"/>
      <c r="BS361" s="107"/>
      <c r="BT361" s="107"/>
      <c r="BU361" s="107"/>
      <c r="BV361" s="107"/>
      <c r="BW361" s="107"/>
      <c r="BX361" s="107"/>
      <c r="BY361" s="107"/>
      <c r="BZ361" s="107"/>
      <c r="CA361" s="107"/>
      <c r="CB361" s="107"/>
      <c r="CC361" s="107"/>
      <c r="CD361" s="107"/>
      <c r="CE361" s="107"/>
      <c r="CF361" s="107"/>
      <c r="CG361" s="107"/>
      <c r="CH361" s="107"/>
      <c r="CI361" s="107"/>
      <c r="CJ361" s="107"/>
      <c r="CK361" s="107"/>
      <c r="CL361" s="107"/>
      <c r="CM361" s="107"/>
      <c r="CN361" s="107"/>
      <c r="CO361" s="107"/>
      <c r="CP361" s="107"/>
      <c r="CQ361" s="107"/>
      <c r="CR361" s="107"/>
      <c r="CS361" s="107"/>
      <c r="CT361" s="107"/>
      <c r="CU361" s="107"/>
      <c r="CV361" s="107"/>
      <c r="CW361" s="107"/>
      <c r="CX361" s="107"/>
      <c r="CY361" s="107"/>
      <c r="CZ361" s="107"/>
      <c r="DA361" s="107"/>
      <c r="DB361" s="107"/>
      <c r="DC361" s="107"/>
      <c r="DD361" s="107"/>
      <c r="DE361" s="107"/>
      <c r="DF361" s="107"/>
      <c r="DG361" s="107"/>
      <c r="DH361" s="107"/>
      <c r="DI361" s="107"/>
      <c r="DJ361" s="107"/>
      <c r="DK361" s="107"/>
      <c r="DL361" s="107"/>
      <c r="DM361" s="107"/>
      <c r="DN361" s="107"/>
      <c r="DO361" s="107"/>
      <c r="DP361" s="107"/>
      <c r="DQ361" s="107"/>
      <c r="DR361" s="107"/>
      <c r="DS361" s="107"/>
      <c r="DT361" s="107"/>
      <c r="DU361" s="107"/>
      <c r="DV361" s="107"/>
      <c r="DW361" s="107"/>
      <c r="DX361" s="107"/>
      <c r="DY361" s="107"/>
      <c r="DZ361" s="107"/>
      <c r="EA361" s="107"/>
      <c r="EB361" s="107"/>
    </row>
    <row r="362" spans="1:132" s="26" customFormat="1" ht="18.75">
      <c r="A362" s="104"/>
      <c r="B362" s="104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4"/>
      <c r="AB362" s="104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5"/>
      <c r="AZ362" s="104"/>
      <c r="BA362" s="104"/>
      <c r="BB362" s="101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1"/>
      <c r="BN362" s="101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5"/>
      <c r="BY362" s="104"/>
      <c r="BZ362" s="104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1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5"/>
      <c r="CX362" s="104"/>
      <c r="CY362" s="104"/>
      <c r="CZ362" s="101"/>
      <c r="DA362" s="101"/>
      <c r="DB362" s="101"/>
      <c r="DC362" s="101"/>
      <c r="DD362" s="101"/>
      <c r="DE362" s="101"/>
      <c r="DF362" s="101"/>
      <c r="DG362" s="101"/>
      <c r="DH362" s="101"/>
      <c r="DI362" s="101"/>
      <c r="DJ362" s="101"/>
      <c r="DK362" s="101"/>
      <c r="DL362" s="101"/>
      <c r="DM362" s="101"/>
      <c r="DN362" s="101"/>
      <c r="DO362" s="101"/>
      <c r="DP362" s="101"/>
      <c r="DQ362" s="101"/>
      <c r="DR362" s="101"/>
      <c r="DS362" s="101"/>
      <c r="DT362" s="101"/>
      <c r="DU362" s="101"/>
      <c r="DV362" s="105"/>
      <c r="DW362" s="104"/>
      <c r="DX362" s="104"/>
      <c r="DY362" s="101"/>
      <c r="DZ362" s="101"/>
      <c r="EA362" s="101"/>
      <c r="EB362" s="101"/>
    </row>
    <row r="363" spans="1:132" s="26" customFormat="1" ht="18.75">
      <c r="A363" s="104"/>
      <c r="B363" s="104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8"/>
      <c r="N363" s="28"/>
      <c r="O363" s="27"/>
      <c r="P363" s="28"/>
      <c r="Q363" s="28"/>
      <c r="R363" s="27"/>
      <c r="S363" s="28"/>
      <c r="T363" s="28"/>
      <c r="U363" s="28"/>
      <c r="V363" s="28"/>
      <c r="W363" s="28"/>
      <c r="X363" s="27"/>
      <c r="Y363" s="27"/>
      <c r="Z363" s="27"/>
      <c r="AA363" s="104"/>
      <c r="AB363" s="104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8"/>
      <c r="AN363" s="28"/>
      <c r="AO363" s="27"/>
      <c r="AP363" s="28"/>
      <c r="AQ363" s="28"/>
      <c r="AR363" s="27"/>
      <c r="AS363" s="28"/>
      <c r="AT363" s="28"/>
      <c r="AU363" s="27"/>
      <c r="AV363" s="27"/>
      <c r="AW363" s="27"/>
      <c r="AX363" s="28"/>
      <c r="AY363" s="106"/>
      <c r="AZ363" s="104"/>
      <c r="BA363" s="104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8"/>
      <c r="BM363" s="28"/>
      <c r="BN363" s="27"/>
      <c r="BO363" s="28"/>
      <c r="BP363" s="28"/>
      <c r="BQ363" s="27"/>
      <c r="BR363" s="28"/>
      <c r="BS363" s="28"/>
      <c r="BT363" s="27"/>
      <c r="BU363" s="27"/>
      <c r="BV363" s="27"/>
      <c r="BW363" s="28"/>
      <c r="BX363" s="106"/>
      <c r="BY363" s="104"/>
      <c r="BZ363" s="104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8"/>
      <c r="CL363" s="28"/>
      <c r="CM363" s="27"/>
      <c r="CN363" s="28"/>
      <c r="CO363" s="28"/>
      <c r="CP363" s="27"/>
      <c r="CQ363" s="28"/>
      <c r="CR363" s="28"/>
      <c r="CS363" s="27"/>
      <c r="CT363" s="27"/>
      <c r="CU363" s="27"/>
      <c r="CV363" s="28"/>
      <c r="CW363" s="106"/>
      <c r="CX363" s="104"/>
      <c r="CY363" s="104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8"/>
      <c r="DK363" s="28"/>
      <c r="DL363" s="27"/>
      <c r="DM363" s="28"/>
      <c r="DN363" s="28"/>
      <c r="DO363" s="27"/>
      <c r="DP363" s="28"/>
      <c r="DQ363" s="28"/>
      <c r="DR363" s="27"/>
      <c r="DS363" s="27"/>
      <c r="DT363" s="27"/>
      <c r="DU363" s="28"/>
      <c r="DV363" s="106"/>
      <c r="DW363" s="104"/>
      <c r="DX363" s="104"/>
      <c r="DY363" s="27"/>
      <c r="DZ363" s="27"/>
      <c r="EA363" s="27"/>
      <c r="EB363" s="27"/>
    </row>
    <row r="364" spans="1:132" s="26" customFormat="1" ht="18.75">
      <c r="A364" s="29"/>
      <c r="B364" s="18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1"/>
      <c r="S364" s="32"/>
      <c r="T364" s="31"/>
      <c r="U364" s="31"/>
      <c r="V364" s="31"/>
      <c r="W364" s="31"/>
      <c r="X364" s="30"/>
      <c r="Y364" s="30"/>
      <c r="Z364" s="30"/>
      <c r="AA364" s="29"/>
      <c r="AB364" s="18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1"/>
      <c r="AS364" s="32"/>
      <c r="AT364" s="31"/>
      <c r="AU364" s="30"/>
      <c r="AV364" s="30"/>
      <c r="AW364" s="30"/>
      <c r="AX364" s="30"/>
      <c r="AY364" s="33"/>
      <c r="AZ364" s="29"/>
      <c r="BA364" s="18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1"/>
      <c r="BR364" s="32"/>
      <c r="BS364" s="31"/>
      <c r="BT364" s="30"/>
      <c r="BU364" s="30"/>
      <c r="BV364" s="30"/>
      <c r="BW364" s="30"/>
      <c r="BX364" s="33"/>
      <c r="BY364" s="29"/>
      <c r="BZ364" s="18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1"/>
      <c r="CQ364" s="32"/>
      <c r="CR364" s="31"/>
      <c r="CS364" s="30"/>
      <c r="CT364" s="30"/>
      <c r="CU364" s="30"/>
      <c r="CV364" s="30"/>
      <c r="CW364" s="33"/>
      <c r="CX364" s="29"/>
      <c r="CY364" s="18"/>
      <c r="CZ364" s="30"/>
      <c r="DA364" s="30"/>
      <c r="DB364" s="30"/>
      <c r="DC364" s="30"/>
      <c r="DD364" s="30"/>
      <c r="DE364" s="30"/>
      <c r="DF364" s="30"/>
      <c r="DG364" s="30"/>
      <c r="DH364" s="30"/>
      <c r="DI364" s="30"/>
      <c r="DJ364" s="30"/>
      <c r="DK364" s="30"/>
      <c r="DL364" s="30"/>
      <c r="DM364" s="30"/>
      <c r="DN364" s="30"/>
      <c r="DO364" s="31"/>
      <c r="DP364" s="32"/>
      <c r="DQ364" s="31"/>
      <c r="DR364" s="30"/>
      <c r="DS364" s="30"/>
      <c r="DT364" s="30"/>
      <c r="DU364" s="30"/>
      <c r="DV364" s="33"/>
      <c r="DW364" s="29"/>
      <c r="DX364" s="18"/>
      <c r="DY364" s="30"/>
      <c r="DZ364" s="30"/>
      <c r="EA364" s="30"/>
      <c r="EB364" s="30"/>
    </row>
    <row r="365" spans="1:132" s="26" customFormat="1" ht="18.75">
      <c r="A365" s="29"/>
      <c r="B365" s="34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1"/>
      <c r="S365" s="32"/>
      <c r="T365" s="31"/>
      <c r="U365" s="31"/>
      <c r="V365" s="31"/>
      <c r="W365" s="31"/>
      <c r="X365" s="30"/>
      <c r="Y365" s="30"/>
      <c r="Z365" s="30"/>
      <c r="AA365" s="29"/>
      <c r="AB365" s="34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1"/>
      <c r="AS365" s="32"/>
      <c r="AT365" s="31"/>
      <c r="AU365" s="30"/>
      <c r="AV365" s="30"/>
      <c r="AW365" s="30"/>
      <c r="AX365" s="30"/>
      <c r="AY365" s="33"/>
      <c r="AZ365" s="29"/>
      <c r="BA365" s="34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1"/>
      <c r="BR365" s="32"/>
      <c r="BS365" s="31"/>
      <c r="BT365" s="30"/>
      <c r="BU365" s="30"/>
      <c r="BV365" s="30"/>
      <c r="BW365" s="30"/>
      <c r="BX365" s="33"/>
      <c r="BY365" s="29"/>
      <c r="BZ365" s="34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1"/>
      <c r="CQ365" s="32"/>
      <c r="CR365" s="31"/>
      <c r="CS365" s="30"/>
      <c r="CT365" s="30"/>
      <c r="CU365" s="30"/>
      <c r="CV365" s="30"/>
      <c r="CW365" s="33"/>
      <c r="CX365" s="29"/>
      <c r="CY365" s="34"/>
      <c r="CZ365" s="30"/>
      <c r="DA365" s="30"/>
      <c r="DB365" s="30"/>
      <c r="DC365" s="30"/>
      <c r="DD365" s="30"/>
      <c r="DE365" s="30"/>
      <c r="DF365" s="30"/>
      <c r="DG365" s="30"/>
      <c r="DH365" s="30"/>
      <c r="DI365" s="30"/>
      <c r="DJ365" s="30"/>
      <c r="DK365" s="30"/>
      <c r="DL365" s="30"/>
      <c r="DM365" s="30"/>
      <c r="DN365" s="30"/>
      <c r="DO365" s="31"/>
      <c r="DP365" s="32"/>
      <c r="DQ365" s="31"/>
      <c r="DR365" s="30"/>
      <c r="DS365" s="30"/>
      <c r="DT365" s="30"/>
      <c r="DU365" s="30"/>
      <c r="DV365" s="33"/>
      <c r="DW365" s="29"/>
      <c r="DX365" s="34"/>
      <c r="DY365" s="30"/>
      <c r="DZ365" s="30"/>
      <c r="EA365" s="30"/>
      <c r="EB365" s="30"/>
    </row>
    <row r="366" spans="1:132" s="26" customFormat="1" ht="18.75">
      <c r="A366" s="29"/>
      <c r="B366" s="34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1"/>
      <c r="S366" s="32"/>
      <c r="T366" s="31"/>
      <c r="U366" s="31"/>
      <c r="V366" s="31"/>
      <c r="W366" s="31"/>
      <c r="X366" s="30"/>
      <c r="Y366" s="30"/>
      <c r="Z366" s="30"/>
      <c r="AA366" s="29"/>
      <c r="AB366" s="34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1"/>
      <c r="AS366" s="32"/>
      <c r="AT366" s="31"/>
      <c r="AU366" s="30"/>
      <c r="AV366" s="30"/>
      <c r="AW366" s="30"/>
      <c r="AX366" s="30"/>
      <c r="AY366" s="33"/>
      <c r="AZ366" s="29"/>
      <c r="BA366" s="34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1"/>
      <c r="BR366" s="32"/>
      <c r="BS366" s="31"/>
      <c r="BT366" s="30"/>
      <c r="BU366" s="30"/>
      <c r="BV366" s="30"/>
      <c r="BW366" s="30"/>
      <c r="BX366" s="33"/>
      <c r="BY366" s="29"/>
      <c r="BZ366" s="34"/>
      <c r="CA366" s="30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1"/>
      <c r="CQ366" s="32"/>
      <c r="CR366" s="31"/>
      <c r="CS366" s="30"/>
      <c r="CT366" s="30"/>
      <c r="CU366" s="30"/>
      <c r="CV366" s="30"/>
      <c r="CW366" s="33"/>
      <c r="CX366" s="29"/>
      <c r="CY366" s="34"/>
      <c r="CZ366" s="30"/>
      <c r="DA366" s="30"/>
      <c r="DB366" s="30"/>
      <c r="DC366" s="30"/>
      <c r="DD366" s="30"/>
      <c r="DE366" s="30"/>
      <c r="DF366" s="30"/>
      <c r="DG366" s="30"/>
      <c r="DH366" s="30"/>
      <c r="DI366" s="30"/>
      <c r="DJ366" s="30"/>
      <c r="DK366" s="30"/>
      <c r="DL366" s="30"/>
      <c r="DM366" s="30"/>
      <c r="DN366" s="30"/>
      <c r="DO366" s="31"/>
      <c r="DP366" s="32"/>
      <c r="DQ366" s="31"/>
      <c r="DR366" s="30"/>
      <c r="DS366" s="30"/>
      <c r="DT366" s="30"/>
      <c r="DU366" s="30"/>
      <c r="DV366" s="33"/>
      <c r="DW366" s="29"/>
      <c r="DX366" s="34"/>
      <c r="DY366" s="30"/>
      <c r="DZ366" s="30"/>
      <c r="EA366" s="30"/>
      <c r="EB366" s="30"/>
    </row>
    <row r="367" spans="1:132" s="26" customFormat="1" ht="18.75">
      <c r="A367" s="21"/>
      <c r="B367" s="22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2"/>
      <c r="T367" s="31"/>
      <c r="U367" s="31"/>
      <c r="V367" s="31"/>
      <c r="W367" s="31"/>
      <c r="X367" s="30"/>
      <c r="Y367" s="30"/>
      <c r="Z367" s="30"/>
      <c r="AA367" s="21"/>
      <c r="AB367" s="22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2"/>
      <c r="AT367" s="31"/>
      <c r="AU367" s="30"/>
      <c r="AV367" s="30"/>
      <c r="AW367" s="30"/>
      <c r="AX367" s="30"/>
      <c r="AY367" s="33"/>
      <c r="AZ367" s="21"/>
      <c r="BA367" s="22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2"/>
      <c r="BS367" s="31"/>
      <c r="BT367" s="30"/>
      <c r="BU367" s="30"/>
      <c r="BV367" s="30"/>
      <c r="BW367" s="30"/>
      <c r="BX367" s="33"/>
      <c r="BY367" s="21"/>
      <c r="BZ367" s="22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2"/>
      <c r="CR367" s="31"/>
      <c r="CS367" s="30"/>
      <c r="CT367" s="30"/>
      <c r="CU367" s="30"/>
      <c r="CV367" s="30"/>
      <c r="CW367" s="33"/>
      <c r="CX367" s="21"/>
      <c r="CY367" s="22"/>
      <c r="CZ367" s="31"/>
      <c r="DA367" s="31"/>
      <c r="DB367" s="31"/>
      <c r="DC367" s="31"/>
      <c r="DD367" s="31"/>
      <c r="DE367" s="31"/>
      <c r="DF367" s="31"/>
      <c r="DG367" s="31"/>
      <c r="DH367" s="31"/>
      <c r="DI367" s="31"/>
      <c r="DJ367" s="31"/>
      <c r="DK367" s="31"/>
      <c r="DL367" s="31"/>
      <c r="DM367" s="31"/>
      <c r="DN367" s="31"/>
      <c r="DO367" s="31"/>
      <c r="DP367" s="32"/>
      <c r="DQ367" s="31"/>
      <c r="DR367" s="30"/>
      <c r="DS367" s="30"/>
      <c r="DT367" s="30"/>
      <c r="DU367" s="30"/>
      <c r="DV367" s="33"/>
      <c r="DW367" s="21"/>
      <c r="DX367" s="22"/>
      <c r="DY367" s="31"/>
      <c r="DZ367" s="31"/>
      <c r="EA367" s="31"/>
      <c r="EB367" s="31"/>
    </row>
    <row r="368" spans="1:132" s="26" customFormat="1" ht="18.75">
      <c r="A368" s="21"/>
      <c r="B368" s="23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  <c r="S368" s="32"/>
      <c r="T368" s="31"/>
      <c r="U368" s="31"/>
      <c r="V368" s="31"/>
      <c r="W368" s="31"/>
      <c r="X368" s="30"/>
      <c r="Y368" s="30"/>
      <c r="Z368" s="30"/>
      <c r="AA368" s="21"/>
      <c r="AB368" s="23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2"/>
      <c r="AS368" s="32"/>
      <c r="AT368" s="31"/>
      <c r="AU368" s="30"/>
      <c r="AV368" s="30"/>
      <c r="AW368" s="30"/>
      <c r="AX368" s="30"/>
      <c r="AY368" s="33"/>
      <c r="AZ368" s="21"/>
      <c r="BA368" s="23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2"/>
      <c r="BR368" s="32"/>
      <c r="BS368" s="31"/>
      <c r="BT368" s="30"/>
      <c r="BU368" s="30"/>
      <c r="BV368" s="30"/>
      <c r="BW368" s="30"/>
      <c r="BX368" s="33"/>
      <c r="BY368" s="21"/>
      <c r="BZ368" s="23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2"/>
      <c r="CQ368" s="32"/>
      <c r="CR368" s="31"/>
      <c r="CS368" s="30"/>
      <c r="CT368" s="30"/>
      <c r="CU368" s="30"/>
      <c r="CV368" s="30"/>
      <c r="CW368" s="33"/>
      <c r="CX368" s="21"/>
      <c r="CY368" s="23"/>
      <c r="CZ368" s="31"/>
      <c r="DA368" s="31"/>
      <c r="DB368" s="31"/>
      <c r="DC368" s="31"/>
      <c r="DD368" s="31"/>
      <c r="DE368" s="31"/>
      <c r="DF368" s="31"/>
      <c r="DG368" s="31"/>
      <c r="DH368" s="31"/>
      <c r="DI368" s="31"/>
      <c r="DJ368" s="31"/>
      <c r="DK368" s="31"/>
      <c r="DL368" s="31"/>
      <c r="DM368" s="31"/>
      <c r="DN368" s="31"/>
      <c r="DO368" s="32"/>
      <c r="DP368" s="32"/>
      <c r="DQ368" s="31"/>
      <c r="DR368" s="30"/>
      <c r="DS368" s="30"/>
      <c r="DT368" s="30"/>
      <c r="DU368" s="30"/>
      <c r="DV368" s="33"/>
      <c r="DW368" s="21"/>
      <c r="DX368" s="23"/>
      <c r="DY368" s="31"/>
      <c r="DZ368" s="31"/>
      <c r="EA368" s="31"/>
      <c r="EB368" s="31"/>
    </row>
    <row r="369" spans="1:132" s="26" customFormat="1" ht="18.7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0"/>
      <c r="Y369" s="30"/>
      <c r="Z369" s="30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0"/>
      <c r="AV369" s="30"/>
      <c r="AW369" s="30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0"/>
      <c r="BU369" s="30"/>
      <c r="BV369" s="30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5"/>
      <c r="CR369" s="35"/>
      <c r="CS369" s="30"/>
      <c r="CT369" s="30"/>
      <c r="CU369" s="30"/>
      <c r="CV369" s="35"/>
      <c r="CW369" s="35"/>
      <c r="CX369" s="35"/>
      <c r="CY369" s="35"/>
      <c r="CZ369" s="35"/>
      <c r="DA369" s="35"/>
      <c r="DB369" s="35"/>
      <c r="DC369" s="35"/>
      <c r="DD369" s="35"/>
      <c r="DE369" s="35"/>
      <c r="DF369" s="35"/>
      <c r="DG369" s="35"/>
      <c r="DH369" s="35"/>
      <c r="DI369" s="35"/>
      <c r="DJ369" s="35"/>
      <c r="DK369" s="35"/>
      <c r="DL369" s="35"/>
      <c r="DM369" s="35"/>
      <c r="DN369" s="35"/>
      <c r="DO369" s="35"/>
      <c r="DP369" s="35"/>
      <c r="DQ369" s="35"/>
      <c r="DR369" s="30"/>
      <c r="DS369" s="30"/>
      <c r="DT369" s="30"/>
      <c r="DU369" s="35"/>
      <c r="DV369" s="35"/>
      <c r="DW369" s="35"/>
      <c r="DX369" s="35"/>
      <c r="DY369" s="35"/>
      <c r="DZ369" s="35"/>
      <c r="EA369" s="35"/>
      <c r="EB369" s="35"/>
    </row>
    <row r="370" spans="1:132" s="26" customFormat="1" ht="18.75">
      <c r="A370" s="24"/>
      <c r="B370" s="25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7"/>
      <c r="Y370" s="37"/>
      <c r="Z370" s="37"/>
      <c r="AA370" s="24"/>
      <c r="AB370" s="25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7"/>
      <c r="AV370" s="37"/>
      <c r="AW370" s="37"/>
      <c r="AX370" s="37"/>
      <c r="AY370" s="38"/>
      <c r="AZ370" s="24"/>
      <c r="BA370" s="25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7"/>
      <c r="BU370" s="37"/>
      <c r="BV370" s="37"/>
      <c r="BW370" s="37"/>
      <c r="BX370" s="38"/>
      <c r="BY370" s="24"/>
      <c r="BZ370" s="25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7"/>
      <c r="CT370" s="37"/>
      <c r="CU370" s="37"/>
      <c r="CV370" s="37"/>
      <c r="CW370" s="38"/>
      <c r="CX370" s="24"/>
      <c r="CY370" s="25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7"/>
      <c r="DS370" s="37"/>
      <c r="DT370" s="37"/>
      <c r="DU370" s="37"/>
      <c r="DV370" s="38"/>
      <c r="DW370" s="24"/>
      <c r="DX370" s="25"/>
      <c r="DY370" s="36"/>
      <c r="DZ370" s="36"/>
      <c r="EA370" s="36"/>
      <c r="EB370" s="36"/>
    </row>
    <row r="371" spans="1:132" s="26" customFormat="1" ht="18.75">
      <c r="A371" s="21"/>
      <c r="B371" s="22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2"/>
      <c r="T371" s="31"/>
      <c r="U371" s="31"/>
      <c r="V371" s="31"/>
      <c r="W371" s="31"/>
      <c r="X371" s="30"/>
      <c r="Y371" s="30"/>
      <c r="Z371" s="30"/>
      <c r="AA371" s="21"/>
      <c r="AB371" s="22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2"/>
      <c r="AT371" s="31"/>
      <c r="AU371" s="30"/>
      <c r="AV371" s="30"/>
      <c r="AW371" s="30"/>
      <c r="AX371" s="31"/>
      <c r="AY371" s="33"/>
      <c r="AZ371" s="21"/>
      <c r="BA371" s="22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2"/>
      <c r="BS371" s="31"/>
      <c r="BT371" s="30"/>
      <c r="BU371" s="30"/>
      <c r="BV371" s="30"/>
      <c r="BW371" s="31"/>
      <c r="BX371" s="33"/>
      <c r="BY371" s="21"/>
      <c r="BZ371" s="22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2"/>
      <c r="CR371" s="31"/>
      <c r="CS371" s="30"/>
      <c r="CT371" s="30"/>
      <c r="CU371" s="30"/>
      <c r="CV371" s="31"/>
      <c r="CW371" s="33"/>
      <c r="CX371" s="21"/>
      <c r="CY371" s="22"/>
      <c r="CZ371" s="31"/>
      <c r="DA371" s="31"/>
      <c r="DB371" s="31"/>
      <c r="DC371" s="31"/>
      <c r="DD371" s="31"/>
      <c r="DE371" s="31"/>
      <c r="DF371" s="31"/>
      <c r="DG371" s="31"/>
      <c r="DH371" s="31"/>
      <c r="DI371" s="31"/>
      <c r="DJ371" s="31"/>
      <c r="DK371" s="31"/>
      <c r="DL371" s="31"/>
      <c r="DM371" s="31"/>
      <c r="DN371" s="31"/>
      <c r="DO371" s="31"/>
      <c r="DP371" s="32"/>
      <c r="DQ371" s="31"/>
      <c r="DR371" s="30"/>
      <c r="DS371" s="30"/>
      <c r="DT371" s="30"/>
      <c r="DU371" s="31"/>
      <c r="DV371" s="33"/>
      <c r="DW371" s="21"/>
      <c r="DX371" s="22"/>
      <c r="DY371" s="31"/>
      <c r="DZ371" s="31"/>
      <c r="EA371" s="31"/>
      <c r="EB371" s="31"/>
    </row>
    <row r="372" spans="1:132" s="26" customFormat="1" ht="18.75">
      <c r="A372" s="21"/>
      <c r="B372" s="22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2"/>
      <c r="T372" s="31"/>
      <c r="U372" s="31"/>
      <c r="V372" s="31"/>
      <c r="W372" s="31"/>
      <c r="X372" s="30"/>
      <c r="Y372" s="30"/>
      <c r="Z372" s="30"/>
      <c r="AA372" s="21"/>
      <c r="AB372" s="22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2"/>
      <c r="AT372" s="31"/>
      <c r="AU372" s="30"/>
      <c r="AV372" s="30"/>
      <c r="AW372" s="30"/>
      <c r="AX372" s="31"/>
      <c r="AY372" s="33"/>
      <c r="AZ372" s="21"/>
      <c r="BA372" s="22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2"/>
      <c r="BS372" s="31"/>
      <c r="BT372" s="30"/>
      <c r="BU372" s="30"/>
      <c r="BV372" s="30"/>
      <c r="BW372" s="31"/>
      <c r="BX372" s="33"/>
      <c r="BY372" s="21"/>
      <c r="BZ372" s="22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2"/>
      <c r="CR372" s="31"/>
      <c r="CS372" s="30"/>
      <c r="CT372" s="30"/>
      <c r="CU372" s="30"/>
      <c r="CV372" s="31"/>
      <c r="CW372" s="33"/>
      <c r="CX372" s="21"/>
      <c r="CY372" s="22"/>
      <c r="CZ372" s="31"/>
      <c r="DA372" s="31"/>
      <c r="DB372" s="31"/>
      <c r="DC372" s="31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2"/>
      <c r="DQ372" s="31"/>
      <c r="DR372" s="30"/>
      <c r="DS372" s="30"/>
      <c r="DT372" s="30"/>
      <c r="DU372" s="31"/>
      <c r="DV372" s="33"/>
      <c r="DW372" s="21"/>
      <c r="DX372" s="22"/>
      <c r="DY372" s="31"/>
      <c r="DZ372" s="31"/>
      <c r="EA372" s="31"/>
      <c r="EB372" s="31"/>
    </row>
    <row r="373" spans="1:132" s="26" customFormat="1" ht="18.75">
      <c r="A373" s="21"/>
      <c r="B373" s="22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2"/>
      <c r="T373" s="31"/>
      <c r="U373" s="31"/>
      <c r="V373" s="31"/>
      <c r="W373" s="31"/>
      <c r="X373" s="30"/>
      <c r="Y373" s="30"/>
      <c r="Z373" s="30"/>
      <c r="AA373" s="21"/>
      <c r="AB373" s="22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2"/>
      <c r="AT373" s="31"/>
      <c r="AU373" s="30"/>
      <c r="AV373" s="30"/>
      <c r="AW373" s="30"/>
      <c r="AX373" s="31"/>
      <c r="AY373" s="33"/>
      <c r="AZ373" s="21"/>
      <c r="BA373" s="22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2"/>
      <c r="BS373" s="31"/>
      <c r="BT373" s="30"/>
      <c r="BU373" s="30"/>
      <c r="BV373" s="30"/>
      <c r="BW373" s="31"/>
      <c r="BX373" s="33"/>
      <c r="BY373" s="21"/>
      <c r="BZ373" s="22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2"/>
      <c r="CR373" s="31"/>
      <c r="CS373" s="30"/>
      <c r="CT373" s="30"/>
      <c r="CU373" s="30"/>
      <c r="CV373" s="31"/>
      <c r="CW373" s="33"/>
      <c r="CX373" s="21"/>
      <c r="CY373" s="22"/>
      <c r="CZ373" s="31"/>
      <c r="DA373" s="31"/>
      <c r="DB373" s="31"/>
      <c r="DC373" s="31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2"/>
      <c r="DQ373" s="31"/>
      <c r="DR373" s="30"/>
      <c r="DS373" s="30"/>
      <c r="DT373" s="30"/>
      <c r="DU373" s="31"/>
      <c r="DV373" s="33"/>
      <c r="DW373" s="21"/>
      <c r="DX373" s="22"/>
      <c r="DY373" s="31"/>
      <c r="DZ373" s="31"/>
      <c r="EA373" s="31"/>
      <c r="EB373" s="31"/>
    </row>
    <row r="374" spans="1:132" s="26" customFormat="1" ht="18.75">
      <c r="A374" s="21"/>
      <c r="B374" s="22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2"/>
      <c r="T374" s="31"/>
      <c r="U374" s="31"/>
      <c r="V374" s="31"/>
      <c r="W374" s="31"/>
      <c r="X374" s="30"/>
      <c r="Y374" s="30"/>
      <c r="Z374" s="30"/>
      <c r="AA374" s="21"/>
      <c r="AB374" s="22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2"/>
      <c r="AT374" s="31"/>
      <c r="AU374" s="30"/>
      <c r="AV374" s="30"/>
      <c r="AW374" s="30"/>
      <c r="AX374" s="31"/>
      <c r="AY374" s="33"/>
      <c r="AZ374" s="21"/>
      <c r="BA374" s="22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2"/>
      <c r="BS374" s="31"/>
      <c r="BT374" s="30"/>
      <c r="BU374" s="30"/>
      <c r="BV374" s="30"/>
      <c r="BW374" s="31"/>
      <c r="BX374" s="33"/>
      <c r="BY374" s="21"/>
      <c r="BZ374" s="22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2"/>
      <c r="CR374" s="31"/>
      <c r="CS374" s="30"/>
      <c r="CT374" s="30"/>
      <c r="CU374" s="30"/>
      <c r="CV374" s="31"/>
      <c r="CW374" s="33"/>
      <c r="CX374" s="21"/>
      <c r="CY374" s="22"/>
      <c r="CZ374" s="31"/>
      <c r="DA374" s="31"/>
      <c r="DB374" s="31"/>
      <c r="DC374" s="31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2"/>
      <c r="DQ374" s="31"/>
      <c r="DR374" s="30"/>
      <c r="DS374" s="30"/>
      <c r="DT374" s="30"/>
      <c r="DU374" s="31"/>
      <c r="DV374" s="33"/>
      <c r="DW374" s="21"/>
      <c r="DX374" s="22"/>
      <c r="DY374" s="31"/>
      <c r="DZ374" s="31"/>
      <c r="EA374" s="31"/>
      <c r="EB374" s="31"/>
    </row>
    <row r="375" spans="1:132" s="26" customFormat="1" ht="18.75">
      <c r="A375" s="21"/>
      <c r="B375" s="22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2"/>
      <c r="T375" s="31"/>
      <c r="U375" s="31"/>
      <c r="V375" s="31"/>
      <c r="W375" s="31"/>
      <c r="X375" s="30"/>
      <c r="Y375" s="30"/>
      <c r="Z375" s="30"/>
      <c r="AA375" s="21"/>
      <c r="AB375" s="22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2"/>
      <c r="AT375" s="31"/>
      <c r="AU375" s="30"/>
      <c r="AV375" s="30"/>
      <c r="AW375" s="30"/>
      <c r="AX375" s="31"/>
      <c r="AY375" s="33"/>
      <c r="AZ375" s="21"/>
      <c r="BA375" s="22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2"/>
      <c r="BS375" s="31"/>
      <c r="BT375" s="30"/>
      <c r="BU375" s="30"/>
      <c r="BV375" s="30"/>
      <c r="BW375" s="31"/>
      <c r="BX375" s="33"/>
      <c r="BY375" s="21"/>
      <c r="BZ375" s="22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2"/>
      <c r="CR375" s="31"/>
      <c r="CS375" s="30"/>
      <c r="CT375" s="30"/>
      <c r="CU375" s="30"/>
      <c r="CV375" s="31"/>
      <c r="CW375" s="33"/>
      <c r="CX375" s="21"/>
      <c r="CY375" s="22"/>
      <c r="CZ375" s="31"/>
      <c r="DA375" s="31"/>
      <c r="DB375" s="31"/>
      <c r="DC375" s="31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2"/>
      <c r="DQ375" s="31"/>
      <c r="DR375" s="30"/>
      <c r="DS375" s="30"/>
      <c r="DT375" s="30"/>
      <c r="DU375" s="31"/>
      <c r="DV375" s="33"/>
      <c r="DW375" s="21"/>
      <c r="DX375" s="22"/>
      <c r="DY375" s="31"/>
      <c r="DZ375" s="31"/>
      <c r="EA375" s="31"/>
      <c r="EB375" s="31"/>
    </row>
    <row r="376" spans="1:132" s="26" customFormat="1" ht="18.75">
      <c r="A376" s="102"/>
      <c r="B376" s="102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102"/>
      <c r="AB376" s="102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40"/>
      <c r="AZ376" s="102"/>
      <c r="BA376" s="102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40"/>
      <c r="BY376" s="102"/>
      <c r="BZ376" s="102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40"/>
      <c r="CX376" s="102"/>
      <c r="CY376" s="102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  <c r="DS376" s="39"/>
      <c r="DT376" s="39"/>
      <c r="DU376" s="39"/>
      <c r="DV376" s="40"/>
      <c r="DW376" s="102"/>
      <c r="DX376" s="102"/>
      <c r="DY376" s="39"/>
      <c r="DZ376" s="39"/>
      <c r="EA376" s="39"/>
      <c r="EB376" s="39"/>
    </row>
    <row r="377" spans="1:132" s="26" customFormat="1" ht="18.7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  <c r="CW377" s="103"/>
      <c r="CX377" s="103"/>
      <c r="CY377" s="103"/>
      <c r="CZ377" s="103"/>
      <c r="DA377" s="103"/>
      <c r="DB377" s="103"/>
      <c r="DC377" s="103"/>
      <c r="DD377" s="103"/>
      <c r="DE377" s="103"/>
      <c r="DF377" s="103"/>
      <c r="DG377" s="103"/>
      <c r="DH377" s="103"/>
      <c r="DI377" s="103"/>
      <c r="DJ377" s="103"/>
      <c r="DK377" s="103"/>
      <c r="DL377" s="103"/>
      <c r="DM377" s="103"/>
      <c r="DN377" s="103"/>
      <c r="DO377" s="103"/>
      <c r="DP377" s="103"/>
      <c r="DQ377" s="103"/>
      <c r="DR377" s="103"/>
      <c r="DS377" s="103"/>
      <c r="DT377" s="103"/>
      <c r="DU377" s="103"/>
      <c r="DV377" s="103"/>
      <c r="DW377" s="103"/>
      <c r="DX377" s="103"/>
      <c r="DY377" s="103"/>
      <c r="DZ377" s="103"/>
      <c r="EA377" s="103"/>
      <c r="EB377" s="103"/>
    </row>
    <row r="378" spans="1:132" s="26" customFormat="1" ht="18.75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  <c r="BI378" s="101"/>
      <c r="BJ378" s="101"/>
      <c r="BK378" s="101"/>
      <c r="BL378" s="101"/>
      <c r="BM378" s="101"/>
      <c r="BN378" s="101"/>
      <c r="BO378" s="101"/>
      <c r="BP378" s="101"/>
      <c r="BQ378" s="101"/>
      <c r="BR378" s="101"/>
      <c r="BS378" s="101"/>
      <c r="BT378" s="101"/>
      <c r="BU378" s="101"/>
      <c r="BV378" s="101"/>
      <c r="BW378" s="101"/>
      <c r="BX378" s="101"/>
      <c r="BY378" s="101"/>
      <c r="BZ378" s="101"/>
      <c r="CA378" s="101"/>
      <c r="CB378" s="101"/>
      <c r="CC378" s="101"/>
      <c r="CD378" s="101"/>
      <c r="CE378" s="101"/>
      <c r="CF378" s="101"/>
      <c r="CG378" s="101"/>
      <c r="CH378" s="101"/>
      <c r="CI378" s="101"/>
      <c r="CJ378" s="101"/>
      <c r="CK378" s="101"/>
      <c r="CL378" s="101"/>
      <c r="CM378" s="101"/>
      <c r="CN378" s="101"/>
      <c r="CO378" s="101"/>
      <c r="CP378" s="101"/>
      <c r="CQ378" s="101"/>
      <c r="CR378" s="101"/>
      <c r="CS378" s="101"/>
      <c r="CT378" s="101"/>
      <c r="CU378" s="101"/>
      <c r="CV378" s="101"/>
      <c r="CW378" s="101"/>
      <c r="CX378" s="101"/>
      <c r="CY378" s="101"/>
      <c r="CZ378" s="101"/>
      <c r="DA378" s="101"/>
      <c r="DB378" s="101"/>
      <c r="DC378" s="101"/>
      <c r="DD378" s="101"/>
      <c r="DE378" s="101"/>
      <c r="DF378" s="101"/>
      <c r="DG378" s="101"/>
      <c r="DH378" s="101"/>
      <c r="DI378" s="101"/>
      <c r="DJ378" s="101"/>
      <c r="DK378" s="101"/>
      <c r="DL378" s="101"/>
      <c r="DM378" s="101"/>
      <c r="DN378" s="101"/>
      <c r="DO378" s="101"/>
      <c r="DP378" s="101"/>
      <c r="DQ378" s="101"/>
      <c r="DR378" s="101"/>
      <c r="DS378" s="101"/>
      <c r="DT378" s="101"/>
      <c r="DU378" s="101"/>
      <c r="DV378" s="101"/>
      <c r="DW378" s="101"/>
      <c r="DX378" s="101"/>
      <c r="DY378" s="101"/>
      <c r="DZ378" s="101"/>
      <c r="EA378" s="101"/>
      <c r="EB378" s="101"/>
    </row>
    <row r="379" spans="1:132" s="26" customFormat="1" ht="18.75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1"/>
      <c r="BN379" s="101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1"/>
      <c r="BZ379" s="101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1"/>
      <c r="CM379" s="101"/>
      <c r="CN379" s="101"/>
      <c r="CO379" s="101"/>
      <c r="CP379" s="101"/>
      <c r="CQ379" s="101"/>
      <c r="CR379" s="101"/>
      <c r="CS379" s="101"/>
      <c r="CT379" s="101"/>
      <c r="CU379" s="101"/>
      <c r="CV379" s="101"/>
      <c r="CW379" s="101"/>
      <c r="CX379" s="101"/>
      <c r="CY379" s="101"/>
      <c r="CZ379" s="101"/>
      <c r="DA379" s="101"/>
      <c r="DB379" s="101"/>
      <c r="DC379" s="101"/>
      <c r="DD379" s="101"/>
      <c r="DE379" s="101"/>
      <c r="DF379" s="101"/>
      <c r="DG379" s="101"/>
      <c r="DH379" s="101"/>
      <c r="DI379" s="101"/>
      <c r="DJ379" s="101"/>
      <c r="DK379" s="101"/>
      <c r="DL379" s="101"/>
      <c r="DM379" s="101"/>
      <c r="DN379" s="101"/>
      <c r="DO379" s="101"/>
      <c r="DP379" s="101"/>
      <c r="DQ379" s="101"/>
      <c r="DR379" s="101"/>
      <c r="DS379" s="101"/>
      <c r="DT379" s="101"/>
      <c r="DU379" s="101"/>
      <c r="DV379" s="101"/>
      <c r="DW379" s="101"/>
      <c r="DX379" s="101"/>
      <c r="DY379" s="101"/>
      <c r="DZ379" s="101"/>
      <c r="EA379" s="101"/>
      <c r="EB379" s="101"/>
    </row>
    <row r="380" spans="1:132" s="26" customFormat="1" ht="18.75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  <c r="CW380" s="108"/>
      <c r="CX380" s="108"/>
      <c r="CY380" s="108"/>
      <c r="CZ380" s="108"/>
      <c r="DA380" s="108"/>
      <c r="DB380" s="108"/>
      <c r="DC380" s="108"/>
      <c r="DD380" s="108"/>
      <c r="DE380" s="108"/>
      <c r="DF380" s="108"/>
      <c r="DG380" s="108"/>
      <c r="DH380" s="108"/>
      <c r="DI380" s="108"/>
      <c r="DJ380" s="108"/>
      <c r="DK380" s="108"/>
      <c r="DL380" s="108"/>
      <c r="DM380" s="108"/>
      <c r="DN380" s="108"/>
      <c r="DO380" s="108"/>
      <c r="DP380" s="108"/>
      <c r="DQ380" s="108"/>
      <c r="DR380" s="108"/>
      <c r="DS380" s="108"/>
      <c r="DT380" s="108"/>
      <c r="DU380" s="108"/>
      <c r="DV380" s="108"/>
      <c r="DW380" s="108"/>
      <c r="DX380" s="108"/>
      <c r="DY380" s="108"/>
      <c r="DZ380" s="108"/>
      <c r="EA380" s="108"/>
      <c r="EB380" s="108"/>
    </row>
    <row r="381" spans="1:132" s="26" customFormat="1" ht="18.75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7"/>
      <c r="AV381" s="107"/>
      <c r="AW381" s="107"/>
      <c r="AX381" s="107"/>
      <c r="AY381" s="107"/>
      <c r="AZ381" s="107"/>
      <c r="BA381" s="107"/>
      <c r="BB381" s="107"/>
      <c r="BC381" s="107"/>
      <c r="BD381" s="107"/>
      <c r="BE381" s="107"/>
      <c r="BF381" s="107"/>
      <c r="BG381" s="107"/>
      <c r="BH381" s="107"/>
      <c r="BI381" s="107"/>
      <c r="BJ381" s="107"/>
      <c r="BK381" s="107"/>
      <c r="BL381" s="107"/>
      <c r="BM381" s="107"/>
      <c r="BN381" s="107"/>
      <c r="BO381" s="107"/>
      <c r="BP381" s="107"/>
      <c r="BQ381" s="107"/>
      <c r="BR381" s="107"/>
      <c r="BS381" s="107"/>
      <c r="BT381" s="107"/>
      <c r="BU381" s="107"/>
      <c r="BV381" s="107"/>
      <c r="BW381" s="107"/>
      <c r="BX381" s="107"/>
      <c r="BY381" s="107"/>
      <c r="BZ381" s="107"/>
      <c r="CA381" s="107"/>
      <c r="CB381" s="107"/>
      <c r="CC381" s="107"/>
      <c r="CD381" s="107"/>
      <c r="CE381" s="107"/>
      <c r="CF381" s="107"/>
      <c r="CG381" s="107"/>
      <c r="CH381" s="107"/>
      <c r="CI381" s="107"/>
      <c r="CJ381" s="107"/>
      <c r="CK381" s="107"/>
      <c r="CL381" s="107"/>
      <c r="CM381" s="107"/>
      <c r="CN381" s="107"/>
      <c r="CO381" s="107"/>
      <c r="CP381" s="107"/>
      <c r="CQ381" s="107"/>
      <c r="CR381" s="107"/>
      <c r="CS381" s="107"/>
      <c r="CT381" s="107"/>
      <c r="CU381" s="107"/>
      <c r="CV381" s="107"/>
      <c r="CW381" s="107"/>
      <c r="CX381" s="107"/>
      <c r="CY381" s="107"/>
      <c r="CZ381" s="107"/>
      <c r="DA381" s="107"/>
      <c r="DB381" s="107"/>
      <c r="DC381" s="107"/>
      <c r="DD381" s="107"/>
      <c r="DE381" s="107"/>
      <c r="DF381" s="107"/>
      <c r="DG381" s="107"/>
      <c r="DH381" s="107"/>
      <c r="DI381" s="107"/>
      <c r="DJ381" s="107"/>
      <c r="DK381" s="107"/>
      <c r="DL381" s="107"/>
      <c r="DM381" s="107"/>
      <c r="DN381" s="107"/>
      <c r="DO381" s="107"/>
      <c r="DP381" s="107"/>
      <c r="DQ381" s="107"/>
      <c r="DR381" s="107"/>
      <c r="DS381" s="107"/>
      <c r="DT381" s="107"/>
      <c r="DU381" s="107"/>
      <c r="DV381" s="107"/>
      <c r="DW381" s="107"/>
      <c r="DX381" s="107"/>
      <c r="DY381" s="107"/>
      <c r="DZ381" s="107"/>
      <c r="EA381" s="107"/>
      <c r="EB381" s="107"/>
    </row>
    <row r="382" spans="1:132" s="26" customFormat="1" ht="18.75">
      <c r="A382" s="104"/>
      <c r="B382" s="104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4"/>
      <c r="AB382" s="104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5"/>
      <c r="AZ382" s="104"/>
      <c r="BA382" s="104"/>
      <c r="BB382" s="101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1"/>
      <c r="BN382" s="101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5"/>
      <c r="BY382" s="104"/>
      <c r="BZ382" s="104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1"/>
      <c r="CM382" s="101"/>
      <c r="CN382" s="101"/>
      <c r="CO382" s="101"/>
      <c r="CP382" s="101"/>
      <c r="CQ382" s="101"/>
      <c r="CR382" s="101"/>
      <c r="CS382" s="101"/>
      <c r="CT382" s="101"/>
      <c r="CU382" s="101"/>
      <c r="CV382" s="101"/>
      <c r="CW382" s="105"/>
      <c r="CX382" s="104"/>
      <c r="CY382" s="104"/>
      <c r="CZ382" s="101"/>
      <c r="DA382" s="101"/>
      <c r="DB382" s="101"/>
      <c r="DC382" s="101"/>
      <c r="DD382" s="101"/>
      <c r="DE382" s="101"/>
      <c r="DF382" s="101"/>
      <c r="DG382" s="101"/>
      <c r="DH382" s="101"/>
      <c r="DI382" s="101"/>
      <c r="DJ382" s="101"/>
      <c r="DK382" s="101"/>
      <c r="DL382" s="101"/>
      <c r="DM382" s="101"/>
      <c r="DN382" s="101"/>
      <c r="DO382" s="101"/>
      <c r="DP382" s="101"/>
      <c r="DQ382" s="101"/>
      <c r="DR382" s="101"/>
      <c r="DS382" s="101"/>
      <c r="DT382" s="101"/>
      <c r="DU382" s="101"/>
      <c r="DV382" s="105"/>
      <c r="DW382" s="104"/>
      <c r="DX382" s="104"/>
      <c r="DY382" s="101"/>
      <c r="DZ382" s="101"/>
      <c r="EA382" s="101"/>
      <c r="EB382" s="101"/>
    </row>
    <row r="383" spans="1:132" s="26" customFormat="1" ht="18.75">
      <c r="A383" s="104"/>
      <c r="B383" s="104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8"/>
      <c r="N383" s="28"/>
      <c r="O383" s="27"/>
      <c r="P383" s="28"/>
      <c r="Q383" s="28"/>
      <c r="R383" s="27"/>
      <c r="S383" s="28"/>
      <c r="T383" s="28"/>
      <c r="U383" s="28"/>
      <c r="V383" s="28"/>
      <c r="W383" s="28"/>
      <c r="X383" s="27"/>
      <c r="Y383" s="27"/>
      <c r="Z383" s="27"/>
      <c r="AA383" s="104"/>
      <c r="AB383" s="104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8"/>
      <c r="AN383" s="28"/>
      <c r="AO383" s="27"/>
      <c r="AP383" s="28"/>
      <c r="AQ383" s="28"/>
      <c r="AR383" s="27"/>
      <c r="AS383" s="28"/>
      <c r="AT383" s="28"/>
      <c r="AU383" s="27"/>
      <c r="AV383" s="27"/>
      <c r="AW383" s="27"/>
      <c r="AX383" s="28"/>
      <c r="AY383" s="106"/>
      <c r="AZ383" s="104"/>
      <c r="BA383" s="104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8"/>
      <c r="BM383" s="28"/>
      <c r="BN383" s="27"/>
      <c r="BO383" s="28"/>
      <c r="BP383" s="28"/>
      <c r="BQ383" s="27"/>
      <c r="BR383" s="28"/>
      <c r="BS383" s="28"/>
      <c r="BT383" s="27"/>
      <c r="BU383" s="27"/>
      <c r="BV383" s="27"/>
      <c r="BW383" s="28"/>
      <c r="BX383" s="106"/>
      <c r="BY383" s="104"/>
      <c r="BZ383" s="104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8"/>
      <c r="CL383" s="28"/>
      <c r="CM383" s="27"/>
      <c r="CN383" s="28"/>
      <c r="CO383" s="28"/>
      <c r="CP383" s="27"/>
      <c r="CQ383" s="28"/>
      <c r="CR383" s="28"/>
      <c r="CS383" s="27"/>
      <c r="CT383" s="27"/>
      <c r="CU383" s="27"/>
      <c r="CV383" s="28"/>
      <c r="CW383" s="106"/>
      <c r="CX383" s="104"/>
      <c r="CY383" s="104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8"/>
      <c r="DK383" s="28"/>
      <c r="DL383" s="27"/>
      <c r="DM383" s="28"/>
      <c r="DN383" s="28"/>
      <c r="DO383" s="27"/>
      <c r="DP383" s="28"/>
      <c r="DQ383" s="28"/>
      <c r="DR383" s="27"/>
      <c r="DS383" s="27"/>
      <c r="DT383" s="27"/>
      <c r="DU383" s="28"/>
      <c r="DV383" s="106"/>
      <c r="DW383" s="104"/>
      <c r="DX383" s="104"/>
      <c r="DY383" s="27"/>
      <c r="DZ383" s="27"/>
      <c r="EA383" s="27"/>
      <c r="EB383" s="27"/>
    </row>
    <row r="384" spans="1:132" s="26" customFormat="1" ht="18.75">
      <c r="A384" s="29"/>
      <c r="B384" s="18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1"/>
      <c r="S384" s="32"/>
      <c r="T384" s="31"/>
      <c r="U384" s="31"/>
      <c r="V384" s="31"/>
      <c r="W384" s="31"/>
      <c r="X384" s="30"/>
      <c r="Y384" s="30"/>
      <c r="Z384" s="30"/>
      <c r="AA384" s="29"/>
      <c r="AB384" s="18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1"/>
      <c r="AS384" s="32"/>
      <c r="AT384" s="31"/>
      <c r="AU384" s="30"/>
      <c r="AV384" s="30"/>
      <c r="AW384" s="30"/>
      <c r="AX384" s="30"/>
      <c r="AY384" s="33"/>
      <c r="AZ384" s="29"/>
      <c r="BA384" s="18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1"/>
      <c r="BR384" s="32"/>
      <c r="BS384" s="31"/>
      <c r="BT384" s="30"/>
      <c r="BU384" s="30"/>
      <c r="BV384" s="30"/>
      <c r="BW384" s="30"/>
      <c r="BX384" s="33"/>
      <c r="BY384" s="29"/>
      <c r="BZ384" s="18"/>
      <c r="CA384" s="30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1"/>
      <c r="CQ384" s="32"/>
      <c r="CR384" s="31"/>
      <c r="CS384" s="30"/>
      <c r="CT384" s="30"/>
      <c r="CU384" s="30"/>
      <c r="CV384" s="30"/>
      <c r="CW384" s="33"/>
      <c r="CX384" s="29"/>
      <c r="CY384" s="18"/>
      <c r="CZ384" s="30"/>
      <c r="DA384" s="30"/>
      <c r="DB384" s="30"/>
      <c r="DC384" s="30"/>
      <c r="DD384" s="30"/>
      <c r="DE384" s="30"/>
      <c r="DF384" s="30"/>
      <c r="DG384" s="30"/>
      <c r="DH384" s="30"/>
      <c r="DI384" s="30"/>
      <c r="DJ384" s="30"/>
      <c r="DK384" s="30"/>
      <c r="DL384" s="30"/>
      <c r="DM384" s="30"/>
      <c r="DN384" s="30"/>
      <c r="DO384" s="31"/>
      <c r="DP384" s="32"/>
      <c r="DQ384" s="31"/>
      <c r="DR384" s="30"/>
      <c r="DS384" s="30"/>
      <c r="DT384" s="30"/>
      <c r="DU384" s="30"/>
      <c r="DV384" s="33"/>
      <c r="DW384" s="29"/>
      <c r="DX384" s="18"/>
      <c r="DY384" s="30"/>
      <c r="DZ384" s="30"/>
      <c r="EA384" s="30"/>
      <c r="EB384" s="30"/>
    </row>
    <row r="385" spans="1:132" s="26" customFormat="1" ht="18.75">
      <c r="A385" s="29"/>
      <c r="B385" s="34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1"/>
      <c r="S385" s="32"/>
      <c r="T385" s="31"/>
      <c r="U385" s="31"/>
      <c r="V385" s="31"/>
      <c r="W385" s="31"/>
      <c r="X385" s="30"/>
      <c r="Y385" s="30"/>
      <c r="Z385" s="30"/>
      <c r="AA385" s="29"/>
      <c r="AB385" s="34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1"/>
      <c r="AS385" s="32"/>
      <c r="AT385" s="31"/>
      <c r="AU385" s="30"/>
      <c r="AV385" s="30"/>
      <c r="AW385" s="30"/>
      <c r="AX385" s="30"/>
      <c r="AY385" s="33"/>
      <c r="AZ385" s="29"/>
      <c r="BA385" s="34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1"/>
      <c r="BR385" s="32"/>
      <c r="BS385" s="31"/>
      <c r="BT385" s="30"/>
      <c r="BU385" s="30"/>
      <c r="BV385" s="30"/>
      <c r="BW385" s="30"/>
      <c r="BX385" s="33"/>
      <c r="BY385" s="29"/>
      <c r="BZ385" s="34"/>
      <c r="CA385" s="30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1"/>
      <c r="CQ385" s="32"/>
      <c r="CR385" s="31"/>
      <c r="CS385" s="30"/>
      <c r="CT385" s="30"/>
      <c r="CU385" s="30"/>
      <c r="CV385" s="30"/>
      <c r="CW385" s="33"/>
      <c r="CX385" s="29"/>
      <c r="CY385" s="34"/>
      <c r="CZ385" s="30"/>
      <c r="DA385" s="30"/>
      <c r="DB385" s="30"/>
      <c r="DC385" s="30"/>
      <c r="DD385" s="30"/>
      <c r="DE385" s="30"/>
      <c r="DF385" s="30"/>
      <c r="DG385" s="30"/>
      <c r="DH385" s="30"/>
      <c r="DI385" s="30"/>
      <c r="DJ385" s="30"/>
      <c r="DK385" s="30"/>
      <c r="DL385" s="30"/>
      <c r="DM385" s="30"/>
      <c r="DN385" s="30"/>
      <c r="DO385" s="31"/>
      <c r="DP385" s="32"/>
      <c r="DQ385" s="31"/>
      <c r="DR385" s="30"/>
      <c r="DS385" s="30"/>
      <c r="DT385" s="30"/>
      <c r="DU385" s="30"/>
      <c r="DV385" s="33"/>
      <c r="DW385" s="29"/>
      <c r="DX385" s="34"/>
      <c r="DY385" s="30"/>
      <c r="DZ385" s="30"/>
      <c r="EA385" s="30"/>
      <c r="EB385" s="30"/>
    </row>
    <row r="386" spans="1:132" s="26" customFormat="1" ht="18.75">
      <c r="A386" s="29"/>
      <c r="B386" s="34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1"/>
      <c r="S386" s="32"/>
      <c r="T386" s="31"/>
      <c r="U386" s="31"/>
      <c r="V386" s="31"/>
      <c r="W386" s="31"/>
      <c r="X386" s="30"/>
      <c r="Y386" s="30"/>
      <c r="Z386" s="30"/>
      <c r="AA386" s="29"/>
      <c r="AB386" s="34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1"/>
      <c r="AS386" s="32"/>
      <c r="AT386" s="31"/>
      <c r="AU386" s="30"/>
      <c r="AV386" s="30"/>
      <c r="AW386" s="30"/>
      <c r="AX386" s="30"/>
      <c r="AY386" s="33"/>
      <c r="AZ386" s="29"/>
      <c r="BA386" s="34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1"/>
      <c r="BR386" s="32"/>
      <c r="BS386" s="31"/>
      <c r="BT386" s="30"/>
      <c r="BU386" s="30"/>
      <c r="BV386" s="30"/>
      <c r="BW386" s="30"/>
      <c r="BX386" s="33"/>
      <c r="BY386" s="29"/>
      <c r="BZ386" s="34"/>
      <c r="CA386" s="30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1"/>
      <c r="CQ386" s="32"/>
      <c r="CR386" s="31"/>
      <c r="CS386" s="30"/>
      <c r="CT386" s="30"/>
      <c r="CU386" s="30"/>
      <c r="CV386" s="30"/>
      <c r="CW386" s="33"/>
      <c r="CX386" s="29"/>
      <c r="CY386" s="34"/>
      <c r="CZ386" s="30"/>
      <c r="DA386" s="30"/>
      <c r="DB386" s="30"/>
      <c r="DC386" s="30"/>
      <c r="DD386" s="30"/>
      <c r="DE386" s="30"/>
      <c r="DF386" s="30"/>
      <c r="DG386" s="30"/>
      <c r="DH386" s="30"/>
      <c r="DI386" s="30"/>
      <c r="DJ386" s="30"/>
      <c r="DK386" s="30"/>
      <c r="DL386" s="30"/>
      <c r="DM386" s="30"/>
      <c r="DN386" s="30"/>
      <c r="DO386" s="31"/>
      <c r="DP386" s="32"/>
      <c r="DQ386" s="31"/>
      <c r="DR386" s="30"/>
      <c r="DS386" s="30"/>
      <c r="DT386" s="30"/>
      <c r="DU386" s="30"/>
      <c r="DV386" s="33"/>
      <c r="DW386" s="29"/>
      <c r="DX386" s="34"/>
      <c r="DY386" s="30"/>
      <c r="DZ386" s="30"/>
      <c r="EA386" s="30"/>
      <c r="EB386" s="30"/>
    </row>
    <row r="387" spans="1:132" s="26" customFormat="1" ht="18.75">
      <c r="A387" s="21"/>
      <c r="B387" s="22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2"/>
      <c r="T387" s="31"/>
      <c r="U387" s="31"/>
      <c r="V387" s="31"/>
      <c r="W387" s="31"/>
      <c r="X387" s="30"/>
      <c r="Y387" s="30"/>
      <c r="Z387" s="30"/>
      <c r="AA387" s="21"/>
      <c r="AB387" s="22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2"/>
      <c r="AT387" s="31"/>
      <c r="AU387" s="30"/>
      <c r="AV387" s="30"/>
      <c r="AW387" s="30"/>
      <c r="AX387" s="30"/>
      <c r="AY387" s="33"/>
      <c r="AZ387" s="21"/>
      <c r="BA387" s="22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2"/>
      <c r="BS387" s="31"/>
      <c r="BT387" s="30"/>
      <c r="BU387" s="30"/>
      <c r="BV387" s="30"/>
      <c r="BW387" s="30"/>
      <c r="BX387" s="33"/>
      <c r="BY387" s="21"/>
      <c r="BZ387" s="22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2"/>
      <c r="CR387" s="31"/>
      <c r="CS387" s="30"/>
      <c r="CT387" s="30"/>
      <c r="CU387" s="30"/>
      <c r="CV387" s="30"/>
      <c r="CW387" s="33"/>
      <c r="CX387" s="21"/>
      <c r="CY387" s="22"/>
      <c r="CZ387" s="31"/>
      <c r="DA387" s="31"/>
      <c r="DB387" s="31"/>
      <c r="DC387" s="31"/>
      <c r="DD387" s="31"/>
      <c r="DE387" s="31"/>
      <c r="DF387" s="31"/>
      <c r="DG387" s="31"/>
      <c r="DH387" s="31"/>
      <c r="DI387" s="31"/>
      <c r="DJ387" s="31"/>
      <c r="DK387" s="31"/>
      <c r="DL387" s="31"/>
      <c r="DM387" s="31"/>
      <c r="DN387" s="31"/>
      <c r="DO387" s="31"/>
      <c r="DP387" s="32"/>
      <c r="DQ387" s="31"/>
      <c r="DR387" s="30"/>
      <c r="DS387" s="30"/>
      <c r="DT387" s="30"/>
      <c r="DU387" s="30"/>
      <c r="DV387" s="33"/>
      <c r="DW387" s="21"/>
      <c r="DX387" s="22"/>
      <c r="DY387" s="31"/>
      <c r="DZ387" s="31"/>
      <c r="EA387" s="31"/>
      <c r="EB387" s="31"/>
    </row>
    <row r="388" spans="1:132" s="26" customFormat="1" ht="18.75">
      <c r="A388" s="21"/>
      <c r="B388" s="23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  <c r="S388" s="32"/>
      <c r="T388" s="31"/>
      <c r="U388" s="31"/>
      <c r="V388" s="31"/>
      <c r="W388" s="31"/>
      <c r="X388" s="30"/>
      <c r="Y388" s="30"/>
      <c r="Z388" s="30"/>
      <c r="AA388" s="21"/>
      <c r="AB388" s="23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2"/>
      <c r="AS388" s="32"/>
      <c r="AT388" s="31"/>
      <c r="AU388" s="30"/>
      <c r="AV388" s="30"/>
      <c r="AW388" s="30"/>
      <c r="AX388" s="30"/>
      <c r="AY388" s="33"/>
      <c r="AZ388" s="21"/>
      <c r="BA388" s="23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2"/>
      <c r="BR388" s="32"/>
      <c r="BS388" s="31"/>
      <c r="BT388" s="30"/>
      <c r="BU388" s="30"/>
      <c r="BV388" s="30"/>
      <c r="BW388" s="30"/>
      <c r="BX388" s="33"/>
      <c r="BY388" s="21"/>
      <c r="BZ388" s="23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2"/>
      <c r="CQ388" s="32"/>
      <c r="CR388" s="31"/>
      <c r="CS388" s="30"/>
      <c r="CT388" s="30"/>
      <c r="CU388" s="30"/>
      <c r="CV388" s="30"/>
      <c r="CW388" s="33"/>
      <c r="CX388" s="21"/>
      <c r="CY388" s="23"/>
      <c r="CZ388" s="31"/>
      <c r="DA388" s="31"/>
      <c r="DB388" s="31"/>
      <c r="DC388" s="31"/>
      <c r="DD388" s="31"/>
      <c r="DE388" s="31"/>
      <c r="DF388" s="31"/>
      <c r="DG388" s="31"/>
      <c r="DH388" s="31"/>
      <c r="DI388" s="31"/>
      <c r="DJ388" s="31"/>
      <c r="DK388" s="31"/>
      <c r="DL388" s="31"/>
      <c r="DM388" s="31"/>
      <c r="DN388" s="31"/>
      <c r="DO388" s="32"/>
      <c r="DP388" s="32"/>
      <c r="DQ388" s="31"/>
      <c r="DR388" s="30"/>
      <c r="DS388" s="30"/>
      <c r="DT388" s="30"/>
      <c r="DU388" s="30"/>
      <c r="DV388" s="33"/>
      <c r="DW388" s="21"/>
      <c r="DX388" s="23"/>
      <c r="DY388" s="31"/>
      <c r="DZ388" s="31"/>
      <c r="EA388" s="31"/>
      <c r="EB388" s="31"/>
    </row>
    <row r="389" spans="1:132" s="26" customFormat="1" ht="18.7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0"/>
      <c r="Y389" s="30"/>
      <c r="Z389" s="30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0"/>
      <c r="AV389" s="30"/>
      <c r="AW389" s="30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0"/>
      <c r="BU389" s="30"/>
      <c r="BV389" s="30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0"/>
      <c r="CT389" s="30"/>
      <c r="CU389" s="30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  <c r="DP389" s="35"/>
      <c r="DQ389" s="35"/>
      <c r="DR389" s="30"/>
      <c r="DS389" s="30"/>
      <c r="DT389" s="30"/>
      <c r="DU389" s="35"/>
      <c r="DV389" s="35"/>
      <c r="DW389" s="35"/>
      <c r="DX389" s="35"/>
      <c r="DY389" s="35"/>
      <c r="DZ389" s="35"/>
      <c r="EA389" s="35"/>
      <c r="EB389" s="35"/>
    </row>
    <row r="390" spans="1:132" s="26" customFormat="1" ht="18.75">
      <c r="A390" s="24"/>
      <c r="B390" s="25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7"/>
      <c r="Y390" s="37"/>
      <c r="Z390" s="37"/>
      <c r="AA390" s="24"/>
      <c r="AB390" s="25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7"/>
      <c r="AV390" s="37"/>
      <c r="AW390" s="37"/>
      <c r="AX390" s="37"/>
      <c r="AY390" s="38"/>
      <c r="AZ390" s="24"/>
      <c r="BA390" s="25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7"/>
      <c r="BU390" s="37"/>
      <c r="BV390" s="37"/>
      <c r="BW390" s="37"/>
      <c r="BX390" s="38"/>
      <c r="BY390" s="24"/>
      <c r="BZ390" s="25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7"/>
      <c r="CT390" s="37"/>
      <c r="CU390" s="37"/>
      <c r="CV390" s="37"/>
      <c r="CW390" s="38"/>
      <c r="CX390" s="24"/>
      <c r="CY390" s="25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7"/>
      <c r="DS390" s="37"/>
      <c r="DT390" s="37"/>
      <c r="DU390" s="37"/>
      <c r="DV390" s="38"/>
      <c r="DW390" s="24"/>
      <c r="DX390" s="25"/>
      <c r="DY390" s="36"/>
      <c r="DZ390" s="36"/>
      <c r="EA390" s="36"/>
      <c r="EB390" s="36"/>
    </row>
    <row r="391" spans="1:132" s="26" customFormat="1" ht="18.75">
      <c r="A391" s="21"/>
      <c r="B391" s="22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2"/>
      <c r="T391" s="31"/>
      <c r="U391" s="31"/>
      <c r="V391" s="31"/>
      <c r="W391" s="31"/>
      <c r="X391" s="30"/>
      <c r="Y391" s="30"/>
      <c r="Z391" s="30"/>
      <c r="AA391" s="21"/>
      <c r="AB391" s="22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2"/>
      <c r="AT391" s="31"/>
      <c r="AU391" s="30"/>
      <c r="AV391" s="30"/>
      <c r="AW391" s="30"/>
      <c r="AX391" s="31"/>
      <c r="AY391" s="33"/>
      <c r="AZ391" s="21"/>
      <c r="BA391" s="22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2"/>
      <c r="BS391" s="31"/>
      <c r="BT391" s="30"/>
      <c r="BU391" s="30"/>
      <c r="BV391" s="30"/>
      <c r="BW391" s="31"/>
      <c r="BX391" s="33"/>
      <c r="BY391" s="21"/>
      <c r="BZ391" s="22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2"/>
      <c r="CR391" s="31"/>
      <c r="CS391" s="30"/>
      <c r="CT391" s="30"/>
      <c r="CU391" s="30"/>
      <c r="CV391" s="31"/>
      <c r="CW391" s="33"/>
      <c r="CX391" s="21"/>
      <c r="CY391" s="22"/>
      <c r="CZ391" s="31"/>
      <c r="DA391" s="31"/>
      <c r="DB391" s="31"/>
      <c r="DC391" s="31"/>
      <c r="DD391" s="31"/>
      <c r="DE391" s="31"/>
      <c r="DF391" s="31"/>
      <c r="DG391" s="31"/>
      <c r="DH391" s="31"/>
      <c r="DI391" s="31"/>
      <c r="DJ391" s="31"/>
      <c r="DK391" s="31"/>
      <c r="DL391" s="31"/>
      <c r="DM391" s="31"/>
      <c r="DN391" s="31"/>
      <c r="DO391" s="31"/>
      <c r="DP391" s="32"/>
      <c r="DQ391" s="31"/>
      <c r="DR391" s="30"/>
      <c r="DS391" s="30"/>
      <c r="DT391" s="30"/>
      <c r="DU391" s="31"/>
      <c r="DV391" s="33"/>
      <c r="DW391" s="21"/>
      <c r="DX391" s="22"/>
      <c r="DY391" s="31"/>
      <c r="DZ391" s="31"/>
      <c r="EA391" s="31"/>
      <c r="EB391" s="31"/>
    </row>
    <row r="392" spans="1:132" s="26" customFormat="1" ht="18.75">
      <c r="A392" s="21"/>
      <c r="B392" s="22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2"/>
      <c r="T392" s="31"/>
      <c r="U392" s="31"/>
      <c r="V392" s="31"/>
      <c r="W392" s="31"/>
      <c r="X392" s="30"/>
      <c r="Y392" s="30"/>
      <c r="Z392" s="30"/>
      <c r="AA392" s="21"/>
      <c r="AB392" s="22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2"/>
      <c r="AT392" s="31"/>
      <c r="AU392" s="30"/>
      <c r="AV392" s="30"/>
      <c r="AW392" s="30"/>
      <c r="AX392" s="31"/>
      <c r="AY392" s="33"/>
      <c r="AZ392" s="21"/>
      <c r="BA392" s="22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2"/>
      <c r="BS392" s="31"/>
      <c r="BT392" s="30"/>
      <c r="BU392" s="30"/>
      <c r="BV392" s="30"/>
      <c r="BW392" s="31"/>
      <c r="BX392" s="33"/>
      <c r="BY392" s="21"/>
      <c r="BZ392" s="22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2"/>
      <c r="CR392" s="31"/>
      <c r="CS392" s="30"/>
      <c r="CT392" s="30"/>
      <c r="CU392" s="30"/>
      <c r="CV392" s="31"/>
      <c r="CW392" s="33"/>
      <c r="CX392" s="21"/>
      <c r="CY392" s="22"/>
      <c r="CZ392" s="31"/>
      <c r="DA392" s="31"/>
      <c r="DB392" s="31"/>
      <c r="DC392" s="31"/>
      <c r="DD392" s="31"/>
      <c r="DE392" s="31"/>
      <c r="DF392" s="31"/>
      <c r="DG392" s="31"/>
      <c r="DH392" s="31"/>
      <c r="DI392" s="31"/>
      <c r="DJ392" s="31"/>
      <c r="DK392" s="31"/>
      <c r="DL392" s="31"/>
      <c r="DM392" s="31"/>
      <c r="DN392" s="31"/>
      <c r="DO392" s="31"/>
      <c r="DP392" s="32"/>
      <c r="DQ392" s="31"/>
      <c r="DR392" s="30"/>
      <c r="DS392" s="30"/>
      <c r="DT392" s="30"/>
      <c r="DU392" s="31"/>
      <c r="DV392" s="33"/>
      <c r="DW392" s="21"/>
      <c r="DX392" s="22"/>
      <c r="DY392" s="31"/>
      <c r="DZ392" s="31"/>
      <c r="EA392" s="31"/>
      <c r="EB392" s="31"/>
    </row>
    <row r="393" spans="1:132" s="26" customFormat="1" ht="18.75">
      <c r="A393" s="21"/>
      <c r="B393" s="22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2"/>
      <c r="T393" s="31"/>
      <c r="U393" s="31"/>
      <c r="V393" s="31"/>
      <c r="W393" s="31"/>
      <c r="X393" s="30"/>
      <c r="Y393" s="30"/>
      <c r="Z393" s="30"/>
      <c r="AA393" s="21"/>
      <c r="AB393" s="22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2"/>
      <c r="AT393" s="31"/>
      <c r="AU393" s="30"/>
      <c r="AV393" s="30"/>
      <c r="AW393" s="30"/>
      <c r="AX393" s="31"/>
      <c r="AY393" s="33"/>
      <c r="AZ393" s="21"/>
      <c r="BA393" s="22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2"/>
      <c r="BS393" s="31"/>
      <c r="BT393" s="30"/>
      <c r="BU393" s="30"/>
      <c r="BV393" s="30"/>
      <c r="BW393" s="31"/>
      <c r="BX393" s="33"/>
      <c r="BY393" s="21"/>
      <c r="BZ393" s="22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2"/>
      <c r="CR393" s="31"/>
      <c r="CS393" s="30"/>
      <c r="CT393" s="30"/>
      <c r="CU393" s="30"/>
      <c r="CV393" s="31"/>
      <c r="CW393" s="33"/>
      <c r="CX393" s="21"/>
      <c r="CY393" s="22"/>
      <c r="CZ393" s="31"/>
      <c r="DA393" s="31"/>
      <c r="DB393" s="31"/>
      <c r="DC393" s="31"/>
      <c r="DD393" s="31"/>
      <c r="DE393" s="31"/>
      <c r="DF393" s="31"/>
      <c r="DG393" s="31"/>
      <c r="DH393" s="31"/>
      <c r="DI393" s="31"/>
      <c r="DJ393" s="31"/>
      <c r="DK393" s="31"/>
      <c r="DL393" s="31"/>
      <c r="DM393" s="31"/>
      <c r="DN393" s="31"/>
      <c r="DO393" s="31"/>
      <c r="DP393" s="32"/>
      <c r="DQ393" s="31"/>
      <c r="DR393" s="30"/>
      <c r="DS393" s="30"/>
      <c r="DT393" s="30"/>
      <c r="DU393" s="31"/>
      <c r="DV393" s="33"/>
      <c r="DW393" s="21"/>
      <c r="DX393" s="22"/>
      <c r="DY393" s="31"/>
      <c r="DZ393" s="31"/>
      <c r="EA393" s="31"/>
      <c r="EB393" s="31"/>
    </row>
    <row r="394" spans="1:132" s="26" customFormat="1" ht="18.75">
      <c r="A394" s="21"/>
      <c r="B394" s="22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2"/>
      <c r="T394" s="31"/>
      <c r="U394" s="31"/>
      <c r="V394" s="31"/>
      <c r="W394" s="31"/>
      <c r="X394" s="30"/>
      <c r="Y394" s="30"/>
      <c r="Z394" s="30"/>
      <c r="AA394" s="21"/>
      <c r="AB394" s="22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2"/>
      <c r="AT394" s="31"/>
      <c r="AU394" s="30"/>
      <c r="AV394" s="30"/>
      <c r="AW394" s="30"/>
      <c r="AX394" s="31"/>
      <c r="AY394" s="33"/>
      <c r="AZ394" s="21"/>
      <c r="BA394" s="22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2"/>
      <c r="BS394" s="31"/>
      <c r="BT394" s="30"/>
      <c r="BU394" s="30"/>
      <c r="BV394" s="30"/>
      <c r="BW394" s="31"/>
      <c r="BX394" s="33"/>
      <c r="BY394" s="21"/>
      <c r="BZ394" s="22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2"/>
      <c r="CR394" s="31"/>
      <c r="CS394" s="30"/>
      <c r="CT394" s="30"/>
      <c r="CU394" s="30"/>
      <c r="CV394" s="31"/>
      <c r="CW394" s="33"/>
      <c r="CX394" s="21"/>
      <c r="CY394" s="22"/>
      <c r="CZ394" s="31"/>
      <c r="DA394" s="31"/>
      <c r="DB394" s="31"/>
      <c r="DC394" s="31"/>
      <c r="DD394" s="31"/>
      <c r="DE394" s="31"/>
      <c r="DF394" s="31"/>
      <c r="DG394" s="31"/>
      <c r="DH394" s="31"/>
      <c r="DI394" s="31"/>
      <c r="DJ394" s="31"/>
      <c r="DK394" s="31"/>
      <c r="DL394" s="31"/>
      <c r="DM394" s="31"/>
      <c r="DN394" s="31"/>
      <c r="DO394" s="31"/>
      <c r="DP394" s="32"/>
      <c r="DQ394" s="31"/>
      <c r="DR394" s="30"/>
      <c r="DS394" s="30"/>
      <c r="DT394" s="30"/>
      <c r="DU394" s="31"/>
      <c r="DV394" s="33"/>
      <c r="DW394" s="21"/>
      <c r="DX394" s="22"/>
      <c r="DY394" s="31"/>
      <c r="DZ394" s="31"/>
      <c r="EA394" s="31"/>
      <c r="EB394" s="31"/>
    </row>
    <row r="395" spans="1:132" s="26" customFormat="1" ht="18.75">
      <c r="A395" s="21"/>
      <c r="B395" s="22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2"/>
      <c r="T395" s="31"/>
      <c r="U395" s="31"/>
      <c r="V395" s="31"/>
      <c r="W395" s="31"/>
      <c r="X395" s="30"/>
      <c r="Y395" s="30"/>
      <c r="Z395" s="30"/>
      <c r="AA395" s="21"/>
      <c r="AB395" s="22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2"/>
      <c r="AT395" s="31"/>
      <c r="AU395" s="30"/>
      <c r="AV395" s="30"/>
      <c r="AW395" s="30"/>
      <c r="AX395" s="31"/>
      <c r="AY395" s="33"/>
      <c r="AZ395" s="21"/>
      <c r="BA395" s="22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2"/>
      <c r="BS395" s="31"/>
      <c r="BT395" s="30"/>
      <c r="BU395" s="30"/>
      <c r="BV395" s="30"/>
      <c r="BW395" s="31"/>
      <c r="BX395" s="33"/>
      <c r="BY395" s="21"/>
      <c r="BZ395" s="22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2"/>
      <c r="CR395" s="31"/>
      <c r="CS395" s="30"/>
      <c r="CT395" s="30"/>
      <c r="CU395" s="30"/>
      <c r="CV395" s="31"/>
      <c r="CW395" s="33"/>
      <c r="CX395" s="21"/>
      <c r="CY395" s="22"/>
      <c r="CZ395" s="31"/>
      <c r="DA395" s="31"/>
      <c r="DB395" s="31"/>
      <c r="DC395" s="31"/>
      <c r="DD395" s="31"/>
      <c r="DE395" s="31"/>
      <c r="DF395" s="31"/>
      <c r="DG395" s="31"/>
      <c r="DH395" s="31"/>
      <c r="DI395" s="31"/>
      <c r="DJ395" s="31"/>
      <c r="DK395" s="31"/>
      <c r="DL395" s="31"/>
      <c r="DM395" s="31"/>
      <c r="DN395" s="31"/>
      <c r="DO395" s="31"/>
      <c r="DP395" s="32"/>
      <c r="DQ395" s="31"/>
      <c r="DR395" s="30"/>
      <c r="DS395" s="30"/>
      <c r="DT395" s="30"/>
      <c r="DU395" s="31"/>
      <c r="DV395" s="33"/>
      <c r="DW395" s="21"/>
      <c r="DX395" s="22"/>
      <c r="DY395" s="31"/>
      <c r="DZ395" s="31"/>
      <c r="EA395" s="31"/>
      <c r="EB395" s="31"/>
    </row>
    <row r="396" spans="1:132" s="26" customFormat="1" ht="18.75">
      <c r="A396" s="102"/>
      <c r="B396" s="102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102"/>
      <c r="AB396" s="102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40"/>
      <c r="AZ396" s="102"/>
      <c r="BA396" s="102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40"/>
      <c r="BY396" s="102"/>
      <c r="BZ396" s="102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40"/>
      <c r="CX396" s="102"/>
      <c r="CY396" s="102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40"/>
      <c r="DW396" s="102"/>
      <c r="DX396" s="102"/>
      <c r="DY396" s="39"/>
      <c r="DZ396" s="39"/>
      <c r="EA396" s="39"/>
      <c r="EB396" s="39"/>
    </row>
    <row r="397" spans="1:132" s="26" customFormat="1" ht="18.7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  <c r="CJ397" s="103"/>
      <c r="CK397" s="103"/>
      <c r="CL397" s="103"/>
      <c r="CM397" s="103"/>
      <c r="CN397" s="103"/>
      <c r="CO397" s="103"/>
      <c r="CP397" s="103"/>
      <c r="CQ397" s="103"/>
      <c r="CR397" s="103"/>
      <c r="CS397" s="103"/>
      <c r="CT397" s="103"/>
      <c r="CU397" s="103"/>
      <c r="CV397" s="103"/>
      <c r="CW397" s="103"/>
      <c r="CX397" s="103"/>
      <c r="CY397" s="103"/>
      <c r="CZ397" s="103"/>
      <c r="DA397" s="103"/>
      <c r="DB397" s="103"/>
      <c r="DC397" s="103"/>
      <c r="DD397" s="103"/>
      <c r="DE397" s="103"/>
      <c r="DF397" s="103"/>
      <c r="DG397" s="103"/>
      <c r="DH397" s="103"/>
      <c r="DI397" s="103"/>
      <c r="DJ397" s="103"/>
      <c r="DK397" s="103"/>
      <c r="DL397" s="103"/>
      <c r="DM397" s="103"/>
      <c r="DN397" s="103"/>
      <c r="DO397" s="103"/>
      <c r="DP397" s="103"/>
      <c r="DQ397" s="103"/>
      <c r="DR397" s="103"/>
      <c r="DS397" s="103"/>
      <c r="DT397" s="103"/>
      <c r="DU397" s="103"/>
      <c r="DV397" s="103"/>
      <c r="DW397" s="103"/>
      <c r="DX397" s="103"/>
      <c r="DY397" s="103"/>
      <c r="DZ397" s="103"/>
      <c r="EA397" s="103"/>
      <c r="EB397" s="103"/>
    </row>
    <row r="398" spans="1:132" s="26" customFormat="1" ht="18.75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1"/>
      <c r="BN398" s="101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1"/>
      <c r="BZ398" s="101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1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1"/>
      <c r="CX398" s="101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1"/>
      <c r="DJ398" s="101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1"/>
      <c r="DV398" s="101"/>
      <c r="DW398" s="101"/>
      <c r="DX398" s="101"/>
      <c r="DY398" s="101"/>
      <c r="DZ398" s="101"/>
      <c r="EA398" s="101"/>
      <c r="EB398" s="101"/>
    </row>
    <row r="399" spans="1:132" s="26" customFormat="1" ht="18.75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  <c r="BI399" s="101"/>
      <c r="BJ399" s="101"/>
      <c r="BK399" s="101"/>
      <c r="BL399" s="101"/>
      <c r="BM399" s="101"/>
      <c r="BN399" s="101"/>
      <c r="BO399" s="101"/>
      <c r="BP399" s="101"/>
      <c r="BQ399" s="101"/>
      <c r="BR399" s="101"/>
      <c r="BS399" s="101"/>
      <c r="BT399" s="101"/>
      <c r="BU399" s="101"/>
      <c r="BV399" s="101"/>
      <c r="BW399" s="101"/>
      <c r="BX399" s="101"/>
      <c r="BY399" s="101"/>
      <c r="BZ399" s="101"/>
      <c r="CA399" s="101"/>
      <c r="CB399" s="101"/>
      <c r="CC399" s="101"/>
      <c r="CD399" s="101"/>
      <c r="CE399" s="101"/>
      <c r="CF399" s="101"/>
      <c r="CG399" s="101"/>
      <c r="CH399" s="101"/>
      <c r="CI399" s="101"/>
      <c r="CJ399" s="101"/>
      <c r="CK399" s="101"/>
      <c r="CL399" s="101"/>
      <c r="CM399" s="101"/>
      <c r="CN399" s="101"/>
      <c r="CO399" s="101"/>
      <c r="CP399" s="101"/>
      <c r="CQ399" s="101"/>
      <c r="CR399" s="101"/>
      <c r="CS399" s="101"/>
      <c r="CT399" s="101"/>
      <c r="CU399" s="101"/>
      <c r="CV399" s="101"/>
      <c r="CW399" s="101"/>
      <c r="CX399" s="101"/>
      <c r="CY399" s="101"/>
      <c r="CZ399" s="101"/>
      <c r="DA399" s="101"/>
      <c r="DB399" s="101"/>
      <c r="DC399" s="101"/>
      <c r="DD399" s="101"/>
      <c r="DE399" s="101"/>
      <c r="DF399" s="101"/>
      <c r="DG399" s="101"/>
      <c r="DH399" s="101"/>
      <c r="DI399" s="101"/>
      <c r="DJ399" s="101"/>
      <c r="DK399" s="101"/>
      <c r="DL399" s="101"/>
      <c r="DM399" s="101"/>
      <c r="DN399" s="101"/>
      <c r="DO399" s="101"/>
      <c r="DP399" s="101"/>
      <c r="DQ399" s="101"/>
      <c r="DR399" s="101"/>
      <c r="DS399" s="101"/>
      <c r="DT399" s="101"/>
      <c r="DU399" s="101"/>
      <c r="DV399" s="101"/>
      <c r="DW399" s="101"/>
      <c r="DX399" s="101"/>
      <c r="DY399" s="101"/>
      <c r="DZ399" s="101"/>
      <c r="EA399" s="101"/>
      <c r="EB399" s="101"/>
    </row>
    <row r="400" spans="1:132" s="26" customFormat="1" ht="18.75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/>
      <c r="BK400" s="108"/>
      <c r="BL400" s="108"/>
      <c r="BM400" s="108"/>
      <c r="BN400" s="108"/>
      <c r="BO400" s="108"/>
      <c r="BP400" s="108"/>
      <c r="BQ400" s="108"/>
      <c r="BR400" s="108"/>
      <c r="BS400" s="108"/>
      <c r="BT400" s="108"/>
      <c r="BU400" s="108"/>
      <c r="BV400" s="108"/>
      <c r="BW400" s="108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  <c r="CW400" s="108"/>
      <c r="CX400" s="108"/>
      <c r="CY400" s="108"/>
      <c r="CZ400" s="108"/>
      <c r="DA400" s="108"/>
      <c r="DB400" s="108"/>
      <c r="DC400" s="108"/>
      <c r="DD400" s="108"/>
      <c r="DE400" s="108"/>
      <c r="DF400" s="108"/>
      <c r="DG400" s="108"/>
      <c r="DH400" s="108"/>
      <c r="DI400" s="108"/>
      <c r="DJ400" s="108"/>
      <c r="DK400" s="108"/>
      <c r="DL400" s="108"/>
      <c r="DM400" s="108"/>
      <c r="DN400" s="108"/>
      <c r="DO400" s="108"/>
      <c r="DP400" s="108"/>
      <c r="DQ400" s="108"/>
      <c r="DR400" s="108"/>
      <c r="DS400" s="108"/>
      <c r="DT400" s="108"/>
      <c r="DU400" s="108"/>
      <c r="DV400" s="108"/>
      <c r="DW400" s="108"/>
      <c r="DX400" s="108"/>
      <c r="DY400" s="108"/>
      <c r="DZ400" s="108"/>
      <c r="EA400" s="108"/>
      <c r="EB400" s="108"/>
    </row>
    <row r="401" spans="1:132" s="26" customFormat="1" ht="18.75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7"/>
      <c r="AV401" s="107"/>
      <c r="AW401" s="107"/>
      <c r="AX401" s="107"/>
      <c r="AY401" s="107"/>
      <c r="AZ401" s="107"/>
      <c r="BA401" s="107"/>
      <c r="BB401" s="107"/>
      <c r="BC401" s="107"/>
      <c r="BD401" s="107"/>
      <c r="BE401" s="107"/>
      <c r="BF401" s="107"/>
      <c r="BG401" s="107"/>
      <c r="BH401" s="107"/>
      <c r="BI401" s="107"/>
      <c r="BJ401" s="107"/>
      <c r="BK401" s="107"/>
      <c r="BL401" s="107"/>
      <c r="BM401" s="107"/>
      <c r="BN401" s="107"/>
      <c r="BO401" s="107"/>
      <c r="BP401" s="107"/>
      <c r="BQ401" s="107"/>
      <c r="BR401" s="107"/>
      <c r="BS401" s="107"/>
      <c r="BT401" s="107"/>
      <c r="BU401" s="107"/>
      <c r="BV401" s="107"/>
      <c r="BW401" s="107"/>
      <c r="BX401" s="107"/>
      <c r="BY401" s="107"/>
      <c r="BZ401" s="107"/>
      <c r="CA401" s="107"/>
      <c r="CB401" s="107"/>
      <c r="CC401" s="107"/>
      <c r="CD401" s="107"/>
      <c r="CE401" s="107"/>
      <c r="CF401" s="107"/>
      <c r="CG401" s="107"/>
      <c r="CH401" s="107"/>
      <c r="CI401" s="107"/>
      <c r="CJ401" s="107"/>
      <c r="CK401" s="107"/>
      <c r="CL401" s="107"/>
      <c r="CM401" s="107"/>
      <c r="CN401" s="107"/>
      <c r="CO401" s="107"/>
      <c r="CP401" s="107"/>
      <c r="CQ401" s="107"/>
      <c r="CR401" s="107"/>
      <c r="CS401" s="107"/>
      <c r="CT401" s="107"/>
      <c r="CU401" s="107"/>
      <c r="CV401" s="107"/>
      <c r="CW401" s="107"/>
      <c r="CX401" s="107"/>
      <c r="CY401" s="107"/>
      <c r="CZ401" s="107"/>
      <c r="DA401" s="107"/>
      <c r="DB401" s="107"/>
      <c r="DC401" s="107"/>
      <c r="DD401" s="107"/>
      <c r="DE401" s="107"/>
      <c r="DF401" s="107"/>
      <c r="DG401" s="107"/>
      <c r="DH401" s="107"/>
      <c r="DI401" s="107"/>
      <c r="DJ401" s="107"/>
      <c r="DK401" s="107"/>
      <c r="DL401" s="107"/>
      <c r="DM401" s="107"/>
      <c r="DN401" s="107"/>
      <c r="DO401" s="107"/>
      <c r="DP401" s="107"/>
      <c r="DQ401" s="107"/>
      <c r="DR401" s="107"/>
      <c r="DS401" s="107"/>
      <c r="DT401" s="107"/>
      <c r="DU401" s="107"/>
      <c r="DV401" s="107"/>
      <c r="DW401" s="107"/>
      <c r="DX401" s="107"/>
      <c r="DY401" s="107"/>
      <c r="DZ401" s="107"/>
      <c r="EA401" s="107"/>
      <c r="EB401" s="107"/>
    </row>
    <row r="402" spans="1:132" s="26" customFormat="1" ht="18.75">
      <c r="A402" s="104"/>
      <c r="B402" s="104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4"/>
      <c r="AB402" s="104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/>
      <c r="AW402" s="101"/>
      <c r="AX402" s="101"/>
      <c r="AY402" s="105"/>
      <c r="AZ402" s="104"/>
      <c r="BA402" s="104"/>
      <c r="BB402" s="101"/>
      <c r="BC402" s="101"/>
      <c r="BD402" s="101"/>
      <c r="BE402" s="101"/>
      <c r="BF402" s="101"/>
      <c r="BG402" s="101"/>
      <c r="BH402" s="101"/>
      <c r="BI402" s="101"/>
      <c r="BJ402" s="101"/>
      <c r="BK402" s="101"/>
      <c r="BL402" s="101"/>
      <c r="BM402" s="101"/>
      <c r="BN402" s="101"/>
      <c r="BO402" s="101"/>
      <c r="BP402" s="101"/>
      <c r="BQ402" s="101"/>
      <c r="BR402" s="101"/>
      <c r="BS402" s="101"/>
      <c r="BT402" s="101"/>
      <c r="BU402" s="101"/>
      <c r="BV402" s="101"/>
      <c r="BW402" s="101"/>
      <c r="BX402" s="105"/>
      <c r="BY402" s="104"/>
      <c r="BZ402" s="104"/>
      <c r="CA402" s="101"/>
      <c r="CB402" s="101"/>
      <c r="CC402" s="101"/>
      <c r="CD402" s="101"/>
      <c r="CE402" s="101"/>
      <c r="CF402" s="101"/>
      <c r="CG402" s="101"/>
      <c r="CH402" s="101"/>
      <c r="CI402" s="101"/>
      <c r="CJ402" s="101"/>
      <c r="CK402" s="101"/>
      <c r="CL402" s="101"/>
      <c r="CM402" s="101"/>
      <c r="CN402" s="101"/>
      <c r="CO402" s="101"/>
      <c r="CP402" s="101"/>
      <c r="CQ402" s="101"/>
      <c r="CR402" s="101"/>
      <c r="CS402" s="101"/>
      <c r="CT402" s="101"/>
      <c r="CU402" s="101"/>
      <c r="CV402" s="101"/>
      <c r="CW402" s="105"/>
      <c r="CX402" s="104"/>
      <c r="CY402" s="104"/>
      <c r="CZ402" s="101"/>
      <c r="DA402" s="101"/>
      <c r="DB402" s="101"/>
      <c r="DC402" s="101"/>
      <c r="DD402" s="101"/>
      <c r="DE402" s="101"/>
      <c r="DF402" s="101"/>
      <c r="DG402" s="101"/>
      <c r="DH402" s="101"/>
      <c r="DI402" s="101"/>
      <c r="DJ402" s="101"/>
      <c r="DK402" s="101"/>
      <c r="DL402" s="101"/>
      <c r="DM402" s="101"/>
      <c r="DN402" s="101"/>
      <c r="DO402" s="101"/>
      <c r="DP402" s="101"/>
      <c r="DQ402" s="101"/>
      <c r="DR402" s="101"/>
      <c r="DS402" s="101"/>
      <c r="DT402" s="101"/>
      <c r="DU402" s="101"/>
      <c r="DV402" s="105"/>
      <c r="DW402" s="104"/>
      <c r="DX402" s="104"/>
      <c r="DY402" s="101"/>
      <c r="DZ402" s="101"/>
      <c r="EA402" s="101"/>
      <c r="EB402" s="101"/>
    </row>
    <row r="403" spans="1:132" s="26" customFormat="1" ht="18.75">
      <c r="A403" s="104"/>
      <c r="B403" s="104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8"/>
      <c r="N403" s="28"/>
      <c r="O403" s="27"/>
      <c r="P403" s="28"/>
      <c r="Q403" s="28"/>
      <c r="R403" s="27"/>
      <c r="S403" s="28"/>
      <c r="T403" s="28"/>
      <c r="U403" s="28"/>
      <c r="V403" s="28"/>
      <c r="W403" s="28"/>
      <c r="X403" s="27"/>
      <c r="Y403" s="27"/>
      <c r="Z403" s="27"/>
      <c r="AA403" s="104"/>
      <c r="AB403" s="104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8"/>
      <c r="AN403" s="28"/>
      <c r="AO403" s="27"/>
      <c r="AP403" s="28"/>
      <c r="AQ403" s="28"/>
      <c r="AR403" s="27"/>
      <c r="AS403" s="28"/>
      <c r="AT403" s="28"/>
      <c r="AU403" s="27"/>
      <c r="AV403" s="27"/>
      <c r="AW403" s="27"/>
      <c r="AX403" s="28"/>
      <c r="AY403" s="106"/>
      <c r="AZ403" s="104"/>
      <c r="BA403" s="104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8"/>
      <c r="BM403" s="28"/>
      <c r="BN403" s="27"/>
      <c r="BO403" s="28"/>
      <c r="BP403" s="28"/>
      <c r="BQ403" s="27"/>
      <c r="BR403" s="28"/>
      <c r="BS403" s="28"/>
      <c r="BT403" s="27"/>
      <c r="BU403" s="27"/>
      <c r="BV403" s="27"/>
      <c r="BW403" s="28"/>
      <c r="BX403" s="106"/>
      <c r="BY403" s="104"/>
      <c r="BZ403" s="104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8"/>
      <c r="CL403" s="28"/>
      <c r="CM403" s="27"/>
      <c r="CN403" s="28"/>
      <c r="CO403" s="28"/>
      <c r="CP403" s="27"/>
      <c r="CQ403" s="28"/>
      <c r="CR403" s="28"/>
      <c r="CS403" s="27"/>
      <c r="CT403" s="27"/>
      <c r="CU403" s="27"/>
      <c r="CV403" s="28"/>
      <c r="CW403" s="106"/>
      <c r="CX403" s="104"/>
      <c r="CY403" s="104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8"/>
      <c r="DK403" s="28"/>
      <c r="DL403" s="27"/>
      <c r="DM403" s="28"/>
      <c r="DN403" s="28"/>
      <c r="DO403" s="27"/>
      <c r="DP403" s="28"/>
      <c r="DQ403" s="28"/>
      <c r="DR403" s="27"/>
      <c r="DS403" s="27"/>
      <c r="DT403" s="27"/>
      <c r="DU403" s="28"/>
      <c r="DV403" s="106"/>
      <c r="DW403" s="104"/>
      <c r="DX403" s="104"/>
      <c r="DY403" s="27"/>
      <c r="DZ403" s="27"/>
      <c r="EA403" s="27"/>
      <c r="EB403" s="27"/>
    </row>
    <row r="404" spans="1:132" s="26" customFormat="1" ht="18.75">
      <c r="A404" s="29"/>
      <c r="B404" s="18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1"/>
      <c r="S404" s="32"/>
      <c r="T404" s="31"/>
      <c r="U404" s="31"/>
      <c r="V404" s="31"/>
      <c r="W404" s="31"/>
      <c r="X404" s="30"/>
      <c r="Y404" s="30"/>
      <c r="Z404" s="30"/>
      <c r="AA404" s="29"/>
      <c r="AB404" s="18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1"/>
      <c r="AS404" s="32"/>
      <c r="AT404" s="31"/>
      <c r="AU404" s="30"/>
      <c r="AV404" s="30"/>
      <c r="AW404" s="30"/>
      <c r="AX404" s="30"/>
      <c r="AY404" s="33"/>
      <c r="AZ404" s="29"/>
      <c r="BA404" s="18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1"/>
      <c r="BR404" s="32"/>
      <c r="BS404" s="31"/>
      <c r="BT404" s="30"/>
      <c r="BU404" s="30"/>
      <c r="BV404" s="30"/>
      <c r="BW404" s="30"/>
      <c r="BX404" s="33"/>
      <c r="BY404" s="29"/>
      <c r="BZ404" s="18"/>
      <c r="CA404" s="30"/>
      <c r="CB404" s="30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1"/>
      <c r="CQ404" s="32"/>
      <c r="CR404" s="31"/>
      <c r="CS404" s="30"/>
      <c r="CT404" s="30"/>
      <c r="CU404" s="30"/>
      <c r="CV404" s="30"/>
      <c r="CW404" s="33"/>
      <c r="CX404" s="29"/>
      <c r="CY404" s="18"/>
      <c r="CZ404" s="30"/>
      <c r="DA404" s="30"/>
      <c r="DB404" s="30"/>
      <c r="DC404" s="30"/>
      <c r="DD404" s="30"/>
      <c r="DE404" s="30"/>
      <c r="DF404" s="30"/>
      <c r="DG404" s="30"/>
      <c r="DH404" s="30"/>
      <c r="DI404" s="30"/>
      <c r="DJ404" s="30"/>
      <c r="DK404" s="30"/>
      <c r="DL404" s="30"/>
      <c r="DM404" s="30"/>
      <c r="DN404" s="30"/>
      <c r="DO404" s="31"/>
      <c r="DP404" s="32"/>
      <c r="DQ404" s="31"/>
      <c r="DR404" s="30"/>
      <c r="DS404" s="30"/>
      <c r="DT404" s="30"/>
      <c r="DU404" s="30"/>
      <c r="DV404" s="33"/>
      <c r="DW404" s="29"/>
      <c r="DX404" s="18"/>
      <c r="DY404" s="30"/>
      <c r="DZ404" s="30"/>
      <c r="EA404" s="30"/>
      <c r="EB404" s="30"/>
    </row>
    <row r="405" spans="1:132" s="26" customFormat="1" ht="18.75">
      <c r="A405" s="29"/>
      <c r="B405" s="34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1"/>
      <c r="S405" s="32"/>
      <c r="T405" s="31"/>
      <c r="U405" s="31"/>
      <c r="V405" s="31"/>
      <c r="W405" s="31"/>
      <c r="X405" s="30"/>
      <c r="Y405" s="30"/>
      <c r="Z405" s="30"/>
      <c r="AA405" s="29"/>
      <c r="AB405" s="34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1"/>
      <c r="AS405" s="32"/>
      <c r="AT405" s="31"/>
      <c r="AU405" s="30"/>
      <c r="AV405" s="30"/>
      <c r="AW405" s="30"/>
      <c r="AX405" s="30"/>
      <c r="AY405" s="33"/>
      <c r="AZ405" s="29"/>
      <c r="BA405" s="34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1"/>
      <c r="BR405" s="32"/>
      <c r="BS405" s="31"/>
      <c r="BT405" s="30"/>
      <c r="BU405" s="30"/>
      <c r="BV405" s="30"/>
      <c r="BW405" s="30"/>
      <c r="BX405" s="33"/>
      <c r="BY405" s="29"/>
      <c r="BZ405" s="34"/>
      <c r="CA405" s="30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1"/>
      <c r="CQ405" s="32"/>
      <c r="CR405" s="31"/>
      <c r="CS405" s="30"/>
      <c r="CT405" s="30"/>
      <c r="CU405" s="30"/>
      <c r="CV405" s="30"/>
      <c r="CW405" s="33"/>
      <c r="CX405" s="29"/>
      <c r="CY405" s="34"/>
      <c r="CZ405" s="30"/>
      <c r="DA405" s="30"/>
      <c r="DB405" s="30"/>
      <c r="DC405" s="30"/>
      <c r="DD405" s="30"/>
      <c r="DE405" s="30"/>
      <c r="DF405" s="30"/>
      <c r="DG405" s="30"/>
      <c r="DH405" s="30"/>
      <c r="DI405" s="30"/>
      <c r="DJ405" s="30"/>
      <c r="DK405" s="30"/>
      <c r="DL405" s="30"/>
      <c r="DM405" s="30"/>
      <c r="DN405" s="30"/>
      <c r="DO405" s="31"/>
      <c r="DP405" s="32"/>
      <c r="DQ405" s="31"/>
      <c r="DR405" s="30"/>
      <c r="DS405" s="30"/>
      <c r="DT405" s="30"/>
      <c r="DU405" s="30"/>
      <c r="DV405" s="33"/>
      <c r="DW405" s="29"/>
      <c r="DX405" s="34"/>
      <c r="DY405" s="30"/>
      <c r="DZ405" s="30"/>
      <c r="EA405" s="30"/>
      <c r="EB405" s="30"/>
    </row>
    <row r="406" spans="1:132" s="26" customFormat="1" ht="18.75">
      <c r="A406" s="29"/>
      <c r="B406" s="34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1"/>
      <c r="S406" s="32"/>
      <c r="T406" s="31"/>
      <c r="U406" s="31"/>
      <c r="V406" s="31"/>
      <c r="W406" s="31"/>
      <c r="X406" s="30"/>
      <c r="Y406" s="30"/>
      <c r="Z406" s="30"/>
      <c r="AA406" s="29"/>
      <c r="AB406" s="34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1"/>
      <c r="AS406" s="32"/>
      <c r="AT406" s="31"/>
      <c r="AU406" s="30"/>
      <c r="AV406" s="30"/>
      <c r="AW406" s="30"/>
      <c r="AX406" s="30"/>
      <c r="AY406" s="33"/>
      <c r="AZ406" s="29"/>
      <c r="BA406" s="34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1"/>
      <c r="BR406" s="32"/>
      <c r="BS406" s="31"/>
      <c r="BT406" s="30"/>
      <c r="BU406" s="30"/>
      <c r="BV406" s="30"/>
      <c r="BW406" s="30"/>
      <c r="BX406" s="33"/>
      <c r="BY406" s="29"/>
      <c r="BZ406" s="34"/>
      <c r="CA406" s="30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1"/>
      <c r="CQ406" s="32"/>
      <c r="CR406" s="31"/>
      <c r="CS406" s="30"/>
      <c r="CT406" s="30"/>
      <c r="CU406" s="30"/>
      <c r="CV406" s="30"/>
      <c r="CW406" s="33"/>
      <c r="CX406" s="29"/>
      <c r="CY406" s="34"/>
      <c r="CZ406" s="30"/>
      <c r="DA406" s="30"/>
      <c r="DB406" s="30"/>
      <c r="DC406" s="30"/>
      <c r="DD406" s="30"/>
      <c r="DE406" s="30"/>
      <c r="DF406" s="30"/>
      <c r="DG406" s="30"/>
      <c r="DH406" s="30"/>
      <c r="DI406" s="30"/>
      <c r="DJ406" s="30"/>
      <c r="DK406" s="30"/>
      <c r="DL406" s="30"/>
      <c r="DM406" s="30"/>
      <c r="DN406" s="30"/>
      <c r="DO406" s="31"/>
      <c r="DP406" s="32"/>
      <c r="DQ406" s="31"/>
      <c r="DR406" s="30"/>
      <c r="DS406" s="30"/>
      <c r="DT406" s="30"/>
      <c r="DU406" s="30"/>
      <c r="DV406" s="33"/>
      <c r="DW406" s="29"/>
      <c r="DX406" s="34"/>
      <c r="DY406" s="30"/>
      <c r="DZ406" s="30"/>
      <c r="EA406" s="30"/>
      <c r="EB406" s="30"/>
    </row>
    <row r="407" spans="1:132" s="26" customFormat="1" ht="18.75">
      <c r="A407" s="21"/>
      <c r="B407" s="22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2"/>
      <c r="T407" s="31"/>
      <c r="U407" s="31"/>
      <c r="V407" s="31"/>
      <c r="W407" s="31"/>
      <c r="X407" s="30"/>
      <c r="Y407" s="30"/>
      <c r="Z407" s="30"/>
      <c r="AA407" s="21"/>
      <c r="AB407" s="22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2"/>
      <c r="AT407" s="31"/>
      <c r="AU407" s="30"/>
      <c r="AV407" s="30"/>
      <c r="AW407" s="30"/>
      <c r="AX407" s="30"/>
      <c r="AY407" s="33"/>
      <c r="AZ407" s="21"/>
      <c r="BA407" s="22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2"/>
      <c r="BS407" s="31"/>
      <c r="BT407" s="30"/>
      <c r="BU407" s="30"/>
      <c r="BV407" s="30"/>
      <c r="BW407" s="30"/>
      <c r="BX407" s="33"/>
      <c r="BY407" s="21"/>
      <c r="BZ407" s="22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2"/>
      <c r="CR407" s="31"/>
      <c r="CS407" s="30"/>
      <c r="CT407" s="30"/>
      <c r="CU407" s="30"/>
      <c r="CV407" s="30"/>
      <c r="CW407" s="33"/>
      <c r="CX407" s="21"/>
      <c r="CY407" s="22"/>
      <c r="CZ407" s="31"/>
      <c r="DA407" s="31"/>
      <c r="DB407" s="31"/>
      <c r="DC407" s="31"/>
      <c r="DD407" s="31"/>
      <c r="DE407" s="31"/>
      <c r="DF407" s="31"/>
      <c r="DG407" s="31"/>
      <c r="DH407" s="31"/>
      <c r="DI407" s="31"/>
      <c r="DJ407" s="31"/>
      <c r="DK407" s="31"/>
      <c r="DL407" s="31"/>
      <c r="DM407" s="31"/>
      <c r="DN407" s="31"/>
      <c r="DO407" s="31"/>
      <c r="DP407" s="32"/>
      <c r="DQ407" s="31"/>
      <c r="DR407" s="30"/>
      <c r="DS407" s="30"/>
      <c r="DT407" s="30"/>
      <c r="DU407" s="30"/>
      <c r="DV407" s="33"/>
      <c r="DW407" s="21"/>
      <c r="DX407" s="22"/>
      <c r="DY407" s="31"/>
      <c r="DZ407" s="31"/>
      <c r="EA407" s="31"/>
      <c r="EB407" s="31"/>
    </row>
    <row r="408" spans="1:132" s="26" customFormat="1" ht="18.75">
      <c r="A408" s="21"/>
      <c r="B408" s="23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2"/>
      <c r="S408" s="32"/>
      <c r="T408" s="31"/>
      <c r="U408" s="31"/>
      <c r="V408" s="31"/>
      <c r="W408" s="31"/>
      <c r="X408" s="30"/>
      <c r="Y408" s="30"/>
      <c r="Z408" s="30"/>
      <c r="AA408" s="21"/>
      <c r="AB408" s="23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2"/>
      <c r="AS408" s="32"/>
      <c r="AT408" s="31"/>
      <c r="AU408" s="30"/>
      <c r="AV408" s="30"/>
      <c r="AW408" s="30"/>
      <c r="AX408" s="30"/>
      <c r="AY408" s="33"/>
      <c r="AZ408" s="21"/>
      <c r="BA408" s="23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2"/>
      <c r="BR408" s="32"/>
      <c r="BS408" s="31"/>
      <c r="BT408" s="30"/>
      <c r="BU408" s="30"/>
      <c r="BV408" s="30"/>
      <c r="BW408" s="30"/>
      <c r="BX408" s="33"/>
      <c r="BY408" s="21"/>
      <c r="BZ408" s="23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2"/>
      <c r="CQ408" s="32"/>
      <c r="CR408" s="31"/>
      <c r="CS408" s="30"/>
      <c r="CT408" s="30"/>
      <c r="CU408" s="30"/>
      <c r="CV408" s="30"/>
      <c r="CW408" s="33"/>
      <c r="CX408" s="21"/>
      <c r="CY408" s="23"/>
      <c r="CZ408" s="31"/>
      <c r="DA408" s="31"/>
      <c r="DB408" s="31"/>
      <c r="DC408" s="31"/>
      <c r="DD408" s="31"/>
      <c r="DE408" s="31"/>
      <c r="DF408" s="31"/>
      <c r="DG408" s="31"/>
      <c r="DH408" s="31"/>
      <c r="DI408" s="31"/>
      <c r="DJ408" s="31"/>
      <c r="DK408" s="31"/>
      <c r="DL408" s="31"/>
      <c r="DM408" s="31"/>
      <c r="DN408" s="31"/>
      <c r="DO408" s="32"/>
      <c r="DP408" s="32"/>
      <c r="DQ408" s="31"/>
      <c r="DR408" s="30"/>
      <c r="DS408" s="30"/>
      <c r="DT408" s="30"/>
      <c r="DU408" s="30"/>
      <c r="DV408" s="33"/>
      <c r="DW408" s="21"/>
      <c r="DX408" s="23"/>
      <c r="DY408" s="31"/>
      <c r="DZ408" s="31"/>
      <c r="EA408" s="31"/>
      <c r="EB408" s="31"/>
    </row>
    <row r="409" spans="1:132" s="26" customFormat="1" ht="18.7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0"/>
      <c r="Y409" s="30"/>
      <c r="Z409" s="30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0"/>
      <c r="AV409" s="30"/>
      <c r="AW409" s="30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0"/>
      <c r="BU409" s="30"/>
      <c r="BV409" s="30"/>
      <c r="BW409" s="35"/>
      <c r="BX409" s="35"/>
      <c r="BY409" s="35"/>
      <c r="BZ409" s="35"/>
      <c r="CA409" s="35"/>
      <c r="CB409" s="35"/>
      <c r="CC409" s="35"/>
      <c r="CD409" s="35"/>
      <c r="CE409" s="35"/>
      <c r="CF409" s="35"/>
      <c r="CG409" s="35"/>
      <c r="CH409" s="35"/>
      <c r="CI409" s="35"/>
      <c r="CJ409" s="35"/>
      <c r="CK409" s="35"/>
      <c r="CL409" s="35"/>
      <c r="CM409" s="35"/>
      <c r="CN409" s="35"/>
      <c r="CO409" s="35"/>
      <c r="CP409" s="35"/>
      <c r="CQ409" s="35"/>
      <c r="CR409" s="35"/>
      <c r="CS409" s="30"/>
      <c r="CT409" s="30"/>
      <c r="CU409" s="30"/>
      <c r="CV409" s="35"/>
      <c r="CW409" s="35"/>
      <c r="CX409" s="35"/>
      <c r="CY409" s="35"/>
      <c r="CZ409" s="35"/>
      <c r="DA409" s="35"/>
      <c r="DB409" s="35"/>
      <c r="DC409" s="35"/>
      <c r="DD409" s="35"/>
      <c r="DE409" s="35"/>
      <c r="DF409" s="35"/>
      <c r="DG409" s="35"/>
      <c r="DH409" s="35"/>
      <c r="DI409" s="35"/>
      <c r="DJ409" s="35"/>
      <c r="DK409" s="35"/>
      <c r="DL409" s="35"/>
      <c r="DM409" s="35"/>
      <c r="DN409" s="35"/>
      <c r="DO409" s="35"/>
      <c r="DP409" s="35"/>
      <c r="DQ409" s="35"/>
      <c r="DR409" s="30"/>
      <c r="DS409" s="30"/>
      <c r="DT409" s="30"/>
      <c r="DU409" s="35"/>
      <c r="DV409" s="35"/>
      <c r="DW409" s="35"/>
      <c r="DX409" s="35"/>
      <c r="DY409" s="35"/>
      <c r="DZ409" s="35"/>
      <c r="EA409" s="35"/>
      <c r="EB409" s="35"/>
    </row>
    <row r="410" spans="1:132" s="26" customFormat="1" ht="18.75">
      <c r="A410" s="24"/>
      <c r="B410" s="25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7"/>
      <c r="Y410" s="37"/>
      <c r="Z410" s="37"/>
      <c r="AA410" s="24"/>
      <c r="AB410" s="25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7"/>
      <c r="AV410" s="37"/>
      <c r="AW410" s="37"/>
      <c r="AX410" s="37"/>
      <c r="AY410" s="38"/>
      <c r="AZ410" s="24"/>
      <c r="BA410" s="25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7"/>
      <c r="BU410" s="37"/>
      <c r="BV410" s="37"/>
      <c r="BW410" s="37"/>
      <c r="BX410" s="38"/>
      <c r="BY410" s="24"/>
      <c r="BZ410" s="25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7"/>
      <c r="CT410" s="37"/>
      <c r="CU410" s="37"/>
      <c r="CV410" s="37"/>
      <c r="CW410" s="38"/>
      <c r="CX410" s="24"/>
      <c r="CY410" s="25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7"/>
      <c r="DS410" s="37"/>
      <c r="DT410" s="37"/>
      <c r="DU410" s="37"/>
      <c r="DV410" s="38"/>
      <c r="DW410" s="24"/>
      <c r="DX410" s="25"/>
      <c r="DY410" s="36"/>
      <c r="DZ410" s="36"/>
      <c r="EA410" s="36"/>
      <c r="EB410" s="36"/>
    </row>
    <row r="411" spans="1:132" s="26" customFormat="1" ht="18.75">
      <c r="A411" s="21"/>
      <c r="B411" s="22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2"/>
      <c r="T411" s="31"/>
      <c r="U411" s="31"/>
      <c r="V411" s="31"/>
      <c r="W411" s="31"/>
      <c r="X411" s="30"/>
      <c r="Y411" s="30"/>
      <c r="Z411" s="30"/>
      <c r="AA411" s="21"/>
      <c r="AB411" s="22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2"/>
      <c r="AT411" s="31"/>
      <c r="AU411" s="30"/>
      <c r="AV411" s="30"/>
      <c r="AW411" s="30"/>
      <c r="AX411" s="31"/>
      <c r="AY411" s="33"/>
      <c r="AZ411" s="21"/>
      <c r="BA411" s="22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2"/>
      <c r="BS411" s="31"/>
      <c r="BT411" s="30"/>
      <c r="BU411" s="30"/>
      <c r="BV411" s="30"/>
      <c r="BW411" s="31"/>
      <c r="BX411" s="33"/>
      <c r="BY411" s="21"/>
      <c r="BZ411" s="22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2"/>
      <c r="CR411" s="31"/>
      <c r="CS411" s="30"/>
      <c r="CT411" s="30"/>
      <c r="CU411" s="30"/>
      <c r="CV411" s="31"/>
      <c r="CW411" s="33"/>
      <c r="CX411" s="21"/>
      <c r="CY411" s="22"/>
      <c r="CZ411" s="31"/>
      <c r="DA411" s="31"/>
      <c r="DB411" s="31"/>
      <c r="DC411" s="31"/>
      <c r="DD411" s="31"/>
      <c r="DE411" s="31"/>
      <c r="DF411" s="31"/>
      <c r="DG411" s="31"/>
      <c r="DH411" s="31"/>
      <c r="DI411" s="31"/>
      <c r="DJ411" s="31"/>
      <c r="DK411" s="31"/>
      <c r="DL411" s="31"/>
      <c r="DM411" s="31"/>
      <c r="DN411" s="31"/>
      <c r="DO411" s="31"/>
      <c r="DP411" s="32"/>
      <c r="DQ411" s="31"/>
      <c r="DR411" s="30"/>
      <c r="DS411" s="30"/>
      <c r="DT411" s="30"/>
      <c r="DU411" s="31"/>
      <c r="DV411" s="33"/>
      <c r="DW411" s="21"/>
      <c r="DX411" s="22"/>
      <c r="DY411" s="31"/>
      <c r="DZ411" s="31"/>
      <c r="EA411" s="31"/>
      <c r="EB411" s="31"/>
    </row>
    <row r="412" spans="1:132" s="26" customFormat="1" ht="18.75">
      <c r="A412" s="21"/>
      <c r="B412" s="22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2"/>
      <c r="T412" s="31"/>
      <c r="U412" s="31"/>
      <c r="V412" s="31"/>
      <c r="W412" s="31"/>
      <c r="X412" s="30"/>
      <c r="Y412" s="30"/>
      <c r="Z412" s="30"/>
      <c r="AA412" s="21"/>
      <c r="AB412" s="22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2"/>
      <c r="AT412" s="31"/>
      <c r="AU412" s="30"/>
      <c r="AV412" s="30"/>
      <c r="AW412" s="30"/>
      <c r="AX412" s="31"/>
      <c r="AY412" s="33"/>
      <c r="AZ412" s="21"/>
      <c r="BA412" s="22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2"/>
      <c r="BS412" s="31"/>
      <c r="BT412" s="30"/>
      <c r="BU412" s="30"/>
      <c r="BV412" s="30"/>
      <c r="BW412" s="31"/>
      <c r="BX412" s="33"/>
      <c r="BY412" s="21"/>
      <c r="BZ412" s="22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2"/>
      <c r="CR412" s="31"/>
      <c r="CS412" s="30"/>
      <c r="CT412" s="30"/>
      <c r="CU412" s="30"/>
      <c r="CV412" s="31"/>
      <c r="CW412" s="33"/>
      <c r="CX412" s="21"/>
      <c r="CY412" s="22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2"/>
      <c r="DQ412" s="31"/>
      <c r="DR412" s="30"/>
      <c r="DS412" s="30"/>
      <c r="DT412" s="30"/>
      <c r="DU412" s="31"/>
      <c r="DV412" s="33"/>
      <c r="DW412" s="21"/>
      <c r="DX412" s="22"/>
      <c r="DY412" s="31"/>
      <c r="DZ412" s="31"/>
      <c r="EA412" s="31"/>
      <c r="EB412" s="31"/>
    </row>
    <row r="413" spans="1:132" s="26" customFormat="1" ht="18.75">
      <c r="A413" s="21"/>
      <c r="B413" s="22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2"/>
      <c r="T413" s="31"/>
      <c r="U413" s="31"/>
      <c r="V413" s="31"/>
      <c r="W413" s="31"/>
      <c r="X413" s="30"/>
      <c r="Y413" s="30"/>
      <c r="Z413" s="30"/>
      <c r="AA413" s="21"/>
      <c r="AB413" s="22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2"/>
      <c r="AT413" s="31"/>
      <c r="AU413" s="30"/>
      <c r="AV413" s="30"/>
      <c r="AW413" s="30"/>
      <c r="AX413" s="31"/>
      <c r="AY413" s="33"/>
      <c r="AZ413" s="21"/>
      <c r="BA413" s="22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2"/>
      <c r="BS413" s="31"/>
      <c r="BT413" s="30"/>
      <c r="BU413" s="30"/>
      <c r="BV413" s="30"/>
      <c r="BW413" s="31"/>
      <c r="BX413" s="33"/>
      <c r="BY413" s="21"/>
      <c r="BZ413" s="22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2"/>
      <c r="CR413" s="31"/>
      <c r="CS413" s="30"/>
      <c r="CT413" s="30"/>
      <c r="CU413" s="30"/>
      <c r="CV413" s="31"/>
      <c r="CW413" s="33"/>
      <c r="CX413" s="21"/>
      <c r="CY413" s="22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2"/>
      <c r="DQ413" s="31"/>
      <c r="DR413" s="30"/>
      <c r="DS413" s="30"/>
      <c r="DT413" s="30"/>
      <c r="DU413" s="31"/>
      <c r="DV413" s="33"/>
      <c r="DW413" s="21"/>
      <c r="DX413" s="22"/>
      <c r="DY413" s="31"/>
      <c r="DZ413" s="31"/>
      <c r="EA413" s="31"/>
      <c r="EB413" s="31"/>
    </row>
    <row r="414" spans="1:132" s="26" customFormat="1" ht="18.75">
      <c r="A414" s="21"/>
      <c r="B414" s="22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2"/>
      <c r="T414" s="31"/>
      <c r="U414" s="31"/>
      <c r="V414" s="31"/>
      <c r="W414" s="31"/>
      <c r="X414" s="30"/>
      <c r="Y414" s="30"/>
      <c r="Z414" s="30"/>
      <c r="AA414" s="21"/>
      <c r="AB414" s="22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2"/>
      <c r="AT414" s="31"/>
      <c r="AU414" s="30"/>
      <c r="AV414" s="30"/>
      <c r="AW414" s="30"/>
      <c r="AX414" s="31"/>
      <c r="AY414" s="33"/>
      <c r="AZ414" s="21"/>
      <c r="BA414" s="22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2"/>
      <c r="BS414" s="31"/>
      <c r="BT414" s="30"/>
      <c r="BU414" s="30"/>
      <c r="BV414" s="30"/>
      <c r="BW414" s="31"/>
      <c r="BX414" s="33"/>
      <c r="BY414" s="21"/>
      <c r="BZ414" s="22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2"/>
      <c r="CR414" s="31"/>
      <c r="CS414" s="30"/>
      <c r="CT414" s="30"/>
      <c r="CU414" s="30"/>
      <c r="CV414" s="31"/>
      <c r="CW414" s="33"/>
      <c r="CX414" s="21"/>
      <c r="CY414" s="22"/>
      <c r="CZ414" s="31"/>
      <c r="DA414" s="31"/>
      <c r="DB414" s="31"/>
      <c r="DC414" s="31"/>
      <c r="DD414" s="31"/>
      <c r="DE414" s="31"/>
      <c r="DF414" s="31"/>
      <c r="DG414" s="31"/>
      <c r="DH414" s="31"/>
      <c r="DI414" s="31"/>
      <c r="DJ414" s="31"/>
      <c r="DK414" s="31"/>
      <c r="DL414" s="31"/>
      <c r="DM414" s="31"/>
      <c r="DN414" s="31"/>
      <c r="DO414" s="31"/>
      <c r="DP414" s="32"/>
      <c r="DQ414" s="31"/>
      <c r="DR414" s="30"/>
      <c r="DS414" s="30"/>
      <c r="DT414" s="30"/>
      <c r="DU414" s="31"/>
      <c r="DV414" s="33"/>
      <c r="DW414" s="21"/>
      <c r="DX414" s="22"/>
      <c r="DY414" s="31"/>
      <c r="DZ414" s="31"/>
      <c r="EA414" s="31"/>
      <c r="EB414" s="31"/>
    </row>
    <row r="415" spans="1:132" s="26" customFormat="1" ht="18.75">
      <c r="A415" s="21"/>
      <c r="B415" s="22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2"/>
      <c r="T415" s="31"/>
      <c r="U415" s="31"/>
      <c r="V415" s="31"/>
      <c r="W415" s="31"/>
      <c r="X415" s="30"/>
      <c r="Y415" s="30"/>
      <c r="Z415" s="30"/>
      <c r="AA415" s="21"/>
      <c r="AB415" s="22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2"/>
      <c r="AT415" s="31"/>
      <c r="AU415" s="30"/>
      <c r="AV415" s="30"/>
      <c r="AW415" s="30"/>
      <c r="AX415" s="31"/>
      <c r="AY415" s="33"/>
      <c r="AZ415" s="21"/>
      <c r="BA415" s="22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2"/>
      <c r="BS415" s="31"/>
      <c r="BT415" s="30"/>
      <c r="BU415" s="30"/>
      <c r="BV415" s="30"/>
      <c r="BW415" s="31"/>
      <c r="BX415" s="33"/>
      <c r="BY415" s="21"/>
      <c r="BZ415" s="22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2"/>
      <c r="CR415" s="31"/>
      <c r="CS415" s="30"/>
      <c r="CT415" s="30"/>
      <c r="CU415" s="30"/>
      <c r="CV415" s="31"/>
      <c r="CW415" s="33"/>
      <c r="CX415" s="21"/>
      <c r="CY415" s="22"/>
      <c r="CZ415" s="31"/>
      <c r="DA415" s="31"/>
      <c r="DB415" s="31"/>
      <c r="DC415" s="31"/>
      <c r="DD415" s="31"/>
      <c r="DE415" s="31"/>
      <c r="DF415" s="31"/>
      <c r="DG415" s="31"/>
      <c r="DH415" s="31"/>
      <c r="DI415" s="31"/>
      <c r="DJ415" s="31"/>
      <c r="DK415" s="31"/>
      <c r="DL415" s="31"/>
      <c r="DM415" s="31"/>
      <c r="DN415" s="31"/>
      <c r="DO415" s="31"/>
      <c r="DP415" s="32"/>
      <c r="DQ415" s="31"/>
      <c r="DR415" s="30"/>
      <c r="DS415" s="30"/>
      <c r="DT415" s="30"/>
      <c r="DU415" s="31"/>
      <c r="DV415" s="33"/>
      <c r="DW415" s="21"/>
      <c r="DX415" s="22"/>
      <c r="DY415" s="31"/>
      <c r="DZ415" s="31"/>
      <c r="EA415" s="31"/>
      <c r="EB415" s="31"/>
    </row>
    <row r="416" spans="1:132" s="26" customFormat="1" ht="18.75">
      <c r="A416" s="102"/>
      <c r="B416" s="102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102"/>
      <c r="AB416" s="102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40"/>
      <c r="AZ416" s="102"/>
      <c r="BA416" s="102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40"/>
      <c r="BY416" s="102"/>
      <c r="BZ416" s="102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40"/>
      <c r="CX416" s="102"/>
      <c r="CY416" s="102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  <c r="DS416" s="39"/>
      <c r="DT416" s="39"/>
      <c r="DU416" s="39"/>
      <c r="DV416" s="40"/>
      <c r="DW416" s="102"/>
      <c r="DX416" s="102"/>
      <c r="DY416" s="39"/>
      <c r="DZ416" s="39"/>
      <c r="EA416" s="39"/>
      <c r="EB416" s="39"/>
    </row>
    <row r="417" spans="1:132" s="26" customFormat="1" ht="18.7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  <c r="CB417" s="103"/>
      <c r="CC417" s="103"/>
      <c r="CD417" s="103"/>
      <c r="CE417" s="103"/>
      <c r="CF417" s="103"/>
      <c r="CG417" s="103"/>
      <c r="CH417" s="103"/>
      <c r="CI417" s="103"/>
      <c r="CJ417" s="103"/>
      <c r="CK417" s="103"/>
      <c r="CL417" s="103"/>
      <c r="CM417" s="103"/>
      <c r="CN417" s="103"/>
      <c r="CO417" s="103"/>
      <c r="CP417" s="103"/>
      <c r="CQ417" s="103"/>
      <c r="CR417" s="103"/>
      <c r="CS417" s="103"/>
      <c r="CT417" s="103"/>
      <c r="CU417" s="103"/>
      <c r="CV417" s="103"/>
      <c r="CW417" s="103"/>
      <c r="CX417" s="103"/>
      <c r="CY417" s="103"/>
      <c r="CZ417" s="103"/>
      <c r="DA417" s="103"/>
      <c r="DB417" s="103"/>
      <c r="DC417" s="103"/>
      <c r="DD417" s="103"/>
      <c r="DE417" s="103"/>
      <c r="DF417" s="103"/>
      <c r="DG417" s="103"/>
      <c r="DH417" s="103"/>
      <c r="DI417" s="103"/>
      <c r="DJ417" s="103"/>
      <c r="DK417" s="103"/>
      <c r="DL417" s="103"/>
      <c r="DM417" s="103"/>
      <c r="DN417" s="103"/>
      <c r="DO417" s="103"/>
      <c r="DP417" s="103"/>
      <c r="DQ417" s="103"/>
      <c r="DR417" s="103"/>
      <c r="DS417" s="103"/>
      <c r="DT417" s="103"/>
      <c r="DU417" s="103"/>
      <c r="DV417" s="103"/>
      <c r="DW417" s="103"/>
      <c r="DX417" s="103"/>
      <c r="DY417" s="103"/>
      <c r="DZ417" s="103"/>
      <c r="EA417" s="103"/>
      <c r="EB417" s="103"/>
    </row>
    <row r="418" spans="1:132" s="26" customFormat="1" ht="18.75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  <c r="AV418" s="101"/>
      <c r="AW418" s="101"/>
      <c r="AX418" s="101"/>
      <c r="AY418" s="101"/>
      <c r="AZ418" s="101"/>
      <c r="BA418" s="101"/>
      <c r="BB418" s="101"/>
      <c r="BC418" s="101"/>
      <c r="BD418" s="101"/>
      <c r="BE418" s="101"/>
      <c r="BF418" s="101"/>
      <c r="BG418" s="101"/>
      <c r="BH418" s="101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  <c r="BU418" s="101"/>
      <c r="BV418" s="101"/>
      <c r="BW418" s="101"/>
      <c r="BX418" s="101"/>
      <c r="BY418" s="101"/>
      <c r="BZ418" s="101"/>
      <c r="CA418" s="101"/>
      <c r="CB418" s="101"/>
      <c r="CC418" s="101"/>
      <c r="CD418" s="101"/>
      <c r="CE418" s="101"/>
      <c r="CF418" s="101"/>
      <c r="CG418" s="101"/>
      <c r="CH418" s="101"/>
      <c r="CI418" s="101"/>
      <c r="CJ418" s="101"/>
      <c r="CK418" s="101"/>
      <c r="CL418" s="101"/>
      <c r="CM418" s="101"/>
      <c r="CN418" s="101"/>
      <c r="CO418" s="101"/>
      <c r="CP418" s="101"/>
      <c r="CQ418" s="101"/>
      <c r="CR418" s="101"/>
      <c r="CS418" s="101"/>
      <c r="CT418" s="101"/>
      <c r="CU418" s="101"/>
      <c r="CV418" s="101"/>
      <c r="CW418" s="101"/>
      <c r="CX418" s="101"/>
      <c r="CY418" s="101"/>
      <c r="CZ418" s="101"/>
      <c r="DA418" s="101"/>
      <c r="DB418" s="101"/>
      <c r="DC418" s="101"/>
      <c r="DD418" s="101"/>
      <c r="DE418" s="101"/>
      <c r="DF418" s="101"/>
      <c r="DG418" s="101"/>
      <c r="DH418" s="101"/>
      <c r="DI418" s="101"/>
      <c r="DJ418" s="101"/>
      <c r="DK418" s="101"/>
      <c r="DL418" s="101"/>
      <c r="DM418" s="101"/>
      <c r="DN418" s="101"/>
      <c r="DO418" s="101"/>
      <c r="DP418" s="101"/>
      <c r="DQ418" s="101"/>
      <c r="DR418" s="101"/>
      <c r="DS418" s="101"/>
      <c r="DT418" s="101"/>
      <c r="DU418" s="101"/>
      <c r="DV418" s="101"/>
      <c r="DW418" s="101"/>
      <c r="DX418" s="101"/>
      <c r="DY418" s="101"/>
      <c r="DZ418" s="101"/>
      <c r="EA418" s="101"/>
      <c r="EB418" s="101"/>
    </row>
    <row r="419" spans="1:132" s="26" customFormat="1" ht="18.75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  <c r="AU419" s="101"/>
      <c r="AV419" s="101"/>
      <c r="AW419" s="101"/>
      <c r="AX419" s="101"/>
      <c r="AY419" s="101"/>
      <c r="AZ419" s="101"/>
      <c r="BA419" s="101"/>
      <c r="BB419" s="101"/>
      <c r="BC419" s="101"/>
      <c r="BD419" s="101"/>
      <c r="BE419" s="101"/>
      <c r="BF419" s="101"/>
      <c r="BG419" s="101"/>
      <c r="BH419" s="101"/>
      <c r="BI419" s="101"/>
      <c r="BJ419" s="101"/>
      <c r="BK419" s="101"/>
      <c r="BL419" s="101"/>
      <c r="BM419" s="101"/>
      <c r="BN419" s="101"/>
      <c r="BO419" s="101"/>
      <c r="BP419" s="101"/>
      <c r="BQ419" s="101"/>
      <c r="BR419" s="101"/>
      <c r="BS419" s="101"/>
      <c r="BT419" s="101"/>
      <c r="BU419" s="101"/>
      <c r="BV419" s="101"/>
      <c r="BW419" s="101"/>
      <c r="BX419" s="101"/>
      <c r="BY419" s="101"/>
      <c r="BZ419" s="101"/>
      <c r="CA419" s="101"/>
      <c r="CB419" s="101"/>
      <c r="CC419" s="101"/>
      <c r="CD419" s="101"/>
      <c r="CE419" s="101"/>
      <c r="CF419" s="101"/>
      <c r="CG419" s="101"/>
      <c r="CH419" s="101"/>
      <c r="CI419" s="101"/>
      <c r="CJ419" s="101"/>
      <c r="CK419" s="101"/>
      <c r="CL419" s="101"/>
      <c r="CM419" s="101"/>
      <c r="CN419" s="101"/>
      <c r="CO419" s="101"/>
      <c r="CP419" s="101"/>
      <c r="CQ419" s="101"/>
      <c r="CR419" s="101"/>
      <c r="CS419" s="101"/>
      <c r="CT419" s="101"/>
      <c r="CU419" s="101"/>
      <c r="CV419" s="101"/>
      <c r="CW419" s="101"/>
      <c r="CX419" s="101"/>
      <c r="CY419" s="101"/>
      <c r="CZ419" s="101"/>
      <c r="DA419" s="101"/>
      <c r="DB419" s="101"/>
      <c r="DC419" s="101"/>
      <c r="DD419" s="101"/>
      <c r="DE419" s="101"/>
      <c r="DF419" s="101"/>
      <c r="DG419" s="101"/>
      <c r="DH419" s="101"/>
      <c r="DI419" s="101"/>
      <c r="DJ419" s="101"/>
      <c r="DK419" s="101"/>
      <c r="DL419" s="101"/>
      <c r="DM419" s="101"/>
      <c r="DN419" s="101"/>
      <c r="DO419" s="101"/>
      <c r="DP419" s="101"/>
      <c r="DQ419" s="101"/>
      <c r="DR419" s="101"/>
      <c r="DS419" s="101"/>
      <c r="DT419" s="101"/>
      <c r="DU419" s="101"/>
      <c r="DV419" s="101"/>
      <c r="DW419" s="101"/>
      <c r="DX419" s="101"/>
      <c r="DY419" s="101"/>
      <c r="DZ419" s="101"/>
      <c r="EA419" s="101"/>
      <c r="EB419" s="101"/>
    </row>
    <row r="420" spans="1:132" s="26" customFormat="1" ht="18.75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8"/>
      <c r="BD420" s="108"/>
      <c r="BE420" s="108"/>
      <c r="BF420" s="108"/>
      <c r="BG420" s="108"/>
      <c r="BH420" s="108"/>
      <c r="BI420" s="108"/>
      <c r="BJ420" s="108"/>
      <c r="BK420" s="108"/>
      <c r="BL420" s="108"/>
      <c r="BM420" s="108"/>
      <c r="BN420" s="108"/>
      <c r="BO420" s="108"/>
      <c r="BP420" s="108"/>
      <c r="BQ420" s="108"/>
      <c r="BR420" s="108"/>
      <c r="BS420" s="108"/>
      <c r="BT420" s="108"/>
      <c r="BU420" s="108"/>
      <c r="BV420" s="108"/>
      <c r="BW420" s="108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  <c r="CW420" s="108"/>
      <c r="CX420" s="108"/>
      <c r="CY420" s="108"/>
      <c r="CZ420" s="108"/>
      <c r="DA420" s="108"/>
      <c r="DB420" s="108"/>
      <c r="DC420" s="108"/>
      <c r="DD420" s="108"/>
      <c r="DE420" s="108"/>
      <c r="DF420" s="108"/>
      <c r="DG420" s="108"/>
      <c r="DH420" s="108"/>
      <c r="DI420" s="108"/>
      <c r="DJ420" s="108"/>
      <c r="DK420" s="108"/>
      <c r="DL420" s="108"/>
      <c r="DM420" s="108"/>
      <c r="DN420" s="108"/>
      <c r="DO420" s="108"/>
      <c r="DP420" s="108"/>
      <c r="DQ420" s="108"/>
      <c r="DR420" s="108"/>
      <c r="DS420" s="108"/>
      <c r="DT420" s="108"/>
      <c r="DU420" s="108"/>
      <c r="DV420" s="108"/>
      <c r="DW420" s="108"/>
      <c r="DX420" s="108"/>
      <c r="DY420" s="108"/>
      <c r="DZ420" s="108"/>
      <c r="EA420" s="108"/>
      <c r="EB420" s="108"/>
    </row>
    <row r="421" spans="1:132" s="26" customFormat="1" ht="18.75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7"/>
      <c r="AV421" s="107"/>
      <c r="AW421" s="107"/>
      <c r="AX421" s="107"/>
      <c r="AY421" s="107"/>
      <c r="AZ421" s="107"/>
      <c r="BA421" s="107"/>
      <c r="BB421" s="107"/>
      <c r="BC421" s="107"/>
      <c r="BD421" s="107"/>
      <c r="BE421" s="107"/>
      <c r="BF421" s="107"/>
      <c r="BG421" s="107"/>
      <c r="BH421" s="107"/>
      <c r="BI421" s="107"/>
      <c r="BJ421" s="107"/>
      <c r="BK421" s="107"/>
      <c r="BL421" s="107"/>
      <c r="BM421" s="107"/>
      <c r="BN421" s="107"/>
      <c r="BO421" s="107"/>
      <c r="BP421" s="107"/>
      <c r="BQ421" s="107"/>
      <c r="BR421" s="107"/>
      <c r="BS421" s="107"/>
      <c r="BT421" s="107"/>
      <c r="BU421" s="107"/>
      <c r="BV421" s="107"/>
      <c r="BW421" s="107"/>
      <c r="BX421" s="107"/>
      <c r="BY421" s="107"/>
      <c r="BZ421" s="107"/>
      <c r="CA421" s="107"/>
      <c r="CB421" s="107"/>
      <c r="CC421" s="107"/>
      <c r="CD421" s="107"/>
      <c r="CE421" s="107"/>
      <c r="CF421" s="107"/>
      <c r="CG421" s="107"/>
      <c r="CH421" s="107"/>
      <c r="CI421" s="107"/>
      <c r="CJ421" s="107"/>
      <c r="CK421" s="107"/>
      <c r="CL421" s="107"/>
      <c r="CM421" s="107"/>
      <c r="CN421" s="107"/>
      <c r="CO421" s="107"/>
      <c r="CP421" s="107"/>
      <c r="CQ421" s="107"/>
      <c r="CR421" s="107"/>
      <c r="CS421" s="107"/>
      <c r="CT421" s="107"/>
      <c r="CU421" s="107"/>
      <c r="CV421" s="107"/>
      <c r="CW421" s="107"/>
      <c r="CX421" s="107"/>
      <c r="CY421" s="107"/>
      <c r="CZ421" s="107"/>
      <c r="DA421" s="107"/>
      <c r="DB421" s="107"/>
      <c r="DC421" s="107"/>
      <c r="DD421" s="107"/>
      <c r="DE421" s="107"/>
      <c r="DF421" s="107"/>
      <c r="DG421" s="107"/>
      <c r="DH421" s="107"/>
      <c r="DI421" s="107"/>
      <c r="DJ421" s="107"/>
      <c r="DK421" s="107"/>
      <c r="DL421" s="107"/>
      <c r="DM421" s="107"/>
      <c r="DN421" s="107"/>
      <c r="DO421" s="107"/>
      <c r="DP421" s="107"/>
      <c r="DQ421" s="107"/>
      <c r="DR421" s="107"/>
      <c r="DS421" s="107"/>
      <c r="DT421" s="107"/>
      <c r="DU421" s="107"/>
      <c r="DV421" s="107"/>
      <c r="DW421" s="107"/>
      <c r="DX421" s="107"/>
      <c r="DY421" s="107"/>
      <c r="DZ421" s="107"/>
      <c r="EA421" s="107"/>
      <c r="EB421" s="107"/>
    </row>
    <row r="422" spans="1:132" s="26" customFormat="1" ht="18.75">
      <c r="A422" s="104"/>
      <c r="B422" s="104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4"/>
      <c r="AB422" s="104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/>
      <c r="AW422" s="101"/>
      <c r="AX422" s="101"/>
      <c r="AY422" s="105"/>
      <c r="AZ422" s="104"/>
      <c r="BA422" s="104"/>
      <c r="BB422" s="101"/>
      <c r="BC422" s="101"/>
      <c r="BD422" s="101"/>
      <c r="BE422" s="101"/>
      <c r="BF422" s="101"/>
      <c r="BG422" s="101"/>
      <c r="BH422" s="101"/>
      <c r="BI422" s="101"/>
      <c r="BJ422" s="101"/>
      <c r="BK422" s="101"/>
      <c r="BL422" s="101"/>
      <c r="BM422" s="101"/>
      <c r="BN422" s="101"/>
      <c r="BO422" s="101"/>
      <c r="BP422" s="101"/>
      <c r="BQ422" s="101"/>
      <c r="BR422" s="101"/>
      <c r="BS422" s="101"/>
      <c r="BT422" s="101"/>
      <c r="BU422" s="101"/>
      <c r="BV422" s="101"/>
      <c r="BW422" s="101"/>
      <c r="BX422" s="105"/>
      <c r="BY422" s="104"/>
      <c r="BZ422" s="104"/>
      <c r="CA422" s="101"/>
      <c r="CB422" s="101"/>
      <c r="CC422" s="101"/>
      <c r="CD422" s="101"/>
      <c r="CE422" s="101"/>
      <c r="CF422" s="101"/>
      <c r="CG422" s="101"/>
      <c r="CH422" s="101"/>
      <c r="CI422" s="101"/>
      <c r="CJ422" s="101"/>
      <c r="CK422" s="101"/>
      <c r="CL422" s="101"/>
      <c r="CM422" s="101"/>
      <c r="CN422" s="101"/>
      <c r="CO422" s="101"/>
      <c r="CP422" s="101"/>
      <c r="CQ422" s="101"/>
      <c r="CR422" s="101"/>
      <c r="CS422" s="101"/>
      <c r="CT422" s="101"/>
      <c r="CU422" s="101"/>
      <c r="CV422" s="101"/>
      <c r="CW422" s="105"/>
      <c r="CX422" s="104"/>
      <c r="CY422" s="104"/>
      <c r="CZ422" s="101"/>
      <c r="DA422" s="101"/>
      <c r="DB422" s="101"/>
      <c r="DC422" s="101"/>
      <c r="DD422" s="101"/>
      <c r="DE422" s="101"/>
      <c r="DF422" s="101"/>
      <c r="DG422" s="101"/>
      <c r="DH422" s="101"/>
      <c r="DI422" s="101"/>
      <c r="DJ422" s="101"/>
      <c r="DK422" s="101"/>
      <c r="DL422" s="101"/>
      <c r="DM422" s="101"/>
      <c r="DN422" s="101"/>
      <c r="DO422" s="101"/>
      <c r="DP422" s="101"/>
      <c r="DQ422" s="101"/>
      <c r="DR422" s="101"/>
      <c r="DS422" s="101"/>
      <c r="DT422" s="101"/>
      <c r="DU422" s="101"/>
      <c r="DV422" s="105"/>
      <c r="DW422" s="104"/>
      <c r="DX422" s="104"/>
      <c r="DY422" s="101"/>
      <c r="DZ422" s="101"/>
      <c r="EA422" s="101"/>
      <c r="EB422" s="101"/>
    </row>
    <row r="423" spans="1:132" s="26" customFormat="1" ht="18.75">
      <c r="A423" s="104"/>
      <c r="B423" s="104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8"/>
      <c r="N423" s="28"/>
      <c r="O423" s="27"/>
      <c r="P423" s="28"/>
      <c r="Q423" s="28"/>
      <c r="R423" s="27"/>
      <c r="S423" s="28"/>
      <c r="T423" s="28"/>
      <c r="U423" s="28"/>
      <c r="V423" s="28"/>
      <c r="W423" s="28"/>
      <c r="X423" s="27"/>
      <c r="Y423" s="27"/>
      <c r="Z423" s="27"/>
      <c r="AA423" s="104"/>
      <c r="AB423" s="104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8"/>
      <c r="AN423" s="28"/>
      <c r="AO423" s="27"/>
      <c r="AP423" s="28"/>
      <c r="AQ423" s="28"/>
      <c r="AR423" s="27"/>
      <c r="AS423" s="28"/>
      <c r="AT423" s="28"/>
      <c r="AU423" s="27"/>
      <c r="AV423" s="27"/>
      <c r="AW423" s="27"/>
      <c r="AX423" s="28"/>
      <c r="AY423" s="106"/>
      <c r="AZ423" s="104"/>
      <c r="BA423" s="104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8"/>
      <c r="BM423" s="28"/>
      <c r="BN423" s="27"/>
      <c r="BO423" s="28"/>
      <c r="BP423" s="28"/>
      <c r="BQ423" s="27"/>
      <c r="BR423" s="28"/>
      <c r="BS423" s="28"/>
      <c r="BT423" s="27"/>
      <c r="BU423" s="27"/>
      <c r="BV423" s="27"/>
      <c r="BW423" s="28"/>
      <c r="BX423" s="106"/>
      <c r="BY423" s="104"/>
      <c r="BZ423" s="104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8"/>
      <c r="CL423" s="28"/>
      <c r="CM423" s="27"/>
      <c r="CN423" s="28"/>
      <c r="CO423" s="28"/>
      <c r="CP423" s="27"/>
      <c r="CQ423" s="28"/>
      <c r="CR423" s="28"/>
      <c r="CS423" s="27"/>
      <c r="CT423" s="27"/>
      <c r="CU423" s="27"/>
      <c r="CV423" s="28"/>
      <c r="CW423" s="106"/>
      <c r="CX423" s="104"/>
      <c r="CY423" s="104"/>
      <c r="CZ423" s="27"/>
      <c r="DA423" s="27"/>
      <c r="DB423" s="27"/>
      <c r="DC423" s="27"/>
      <c r="DD423" s="27"/>
      <c r="DE423" s="27"/>
      <c r="DF423" s="27"/>
      <c r="DG423" s="27"/>
      <c r="DH423" s="27"/>
      <c r="DI423" s="27"/>
      <c r="DJ423" s="28"/>
      <c r="DK423" s="28"/>
      <c r="DL423" s="27"/>
      <c r="DM423" s="28"/>
      <c r="DN423" s="28"/>
      <c r="DO423" s="27"/>
      <c r="DP423" s="28"/>
      <c r="DQ423" s="28"/>
      <c r="DR423" s="27"/>
      <c r="DS423" s="27"/>
      <c r="DT423" s="27"/>
      <c r="DU423" s="28"/>
      <c r="DV423" s="106"/>
      <c r="DW423" s="104"/>
      <c r="DX423" s="104"/>
      <c r="DY423" s="27"/>
      <c r="DZ423" s="27"/>
      <c r="EA423" s="27"/>
      <c r="EB423" s="27"/>
    </row>
    <row r="424" spans="1:132" s="26" customFormat="1" ht="18.75">
      <c r="A424" s="29"/>
      <c r="B424" s="18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1"/>
      <c r="S424" s="32"/>
      <c r="T424" s="31"/>
      <c r="U424" s="31"/>
      <c r="V424" s="31"/>
      <c r="W424" s="31"/>
      <c r="X424" s="30"/>
      <c r="Y424" s="30"/>
      <c r="Z424" s="30"/>
      <c r="AA424" s="29"/>
      <c r="AB424" s="18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1"/>
      <c r="AS424" s="32"/>
      <c r="AT424" s="31"/>
      <c r="AU424" s="30"/>
      <c r="AV424" s="30"/>
      <c r="AW424" s="30"/>
      <c r="AX424" s="30"/>
      <c r="AY424" s="33"/>
      <c r="AZ424" s="29"/>
      <c r="BA424" s="18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1"/>
      <c r="BR424" s="32"/>
      <c r="BS424" s="31"/>
      <c r="BT424" s="30"/>
      <c r="BU424" s="30"/>
      <c r="BV424" s="30"/>
      <c r="BW424" s="30"/>
      <c r="BX424" s="33"/>
      <c r="BY424" s="29"/>
      <c r="BZ424" s="18"/>
      <c r="CA424" s="30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1"/>
      <c r="CQ424" s="32"/>
      <c r="CR424" s="31"/>
      <c r="CS424" s="30"/>
      <c r="CT424" s="30"/>
      <c r="CU424" s="30"/>
      <c r="CV424" s="30"/>
      <c r="CW424" s="33"/>
      <c r="CX424" s="29"/>
      <c r="CY424" s="18"/>
      <c r="CZ424" s="30"/>
      <c r="DA424" s="30"/>
      <c r="DB424" s="30"/>
      <c r="DC424" s="30"/>
      <c r="DD424" s="30"/>
      <c r="DE424" s="30"/>
      <c r="DF424" s="30"/>
      <c r="DG424" s="30"/>
      <c r="DH424" s="30"/>
      <c r="DI424" s="30"/>
      <c r="DJ424" s="30"/>
      <c r="DK424" s="30"/>
      <c r="DL424" s="30"/>
      <c r="DM424" s="30"/>
      <c r="DN424" s="30"/>
      <c r="DO424" s="31"/>
      <c r="DP424" s="32"/>
      <c r="DQ424" s="31"/>
      <c r="DR424" s="30"/>
      <c r="DS424" s="30"/>
      <c r="DT424" s="30"/>
      <c r="DU424" s="30"/>
      <c r="DV424" s="33"/>
      <c r="DW424" s="29"/>
      <c r="DX424" s="18"/>
      <c r="DY424" s="30"/>
      <c r="DZ424" s="30"/>
      <c r="EA424" s="30"/>
      <c r="EB424" s="30"/>
    </row>
    <row r="425" spans="1:132" s="26" customFormat="1" ht="18.75">
      <c r="A425" s="29"/>
      <c r="B425" s="34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1"/>
      <c r="S425" s="32"/>
      <c r="T425" s="31"/>
      <c r="U425" s="31"/>
      <c r="V425" s="31"/>
      <c r="W425" s="31"/>
      <c r="X425" s="30"/>
      <c r="Y425" s="30"/>
      <c r="Z425" s="30"/>
      <c r="AA425" s="29"/>
      <c r="AB425" s="34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1"/>
      <c r="AS425" s="32"/>
      <c r="AT425" s="31"/>
      <c r="AU425" s="30"/>
      <c r="AV425" s="30"/>
      <c r="AW425" s="30"/>
      <c r="AX425" s="30"/>
      <c r="AY425" s="33"/>
      <c r="AZ425" s="29"/>
      <c r="BA425" s="34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1"/>
      <c r="BR425" s="32"/>
      <c r="BS425" s="31"/>
      <c r="BT425" s="30"/>
      <c r="BU425" s="30"/>
      <c r="BV425" s="30"/>
      <c r="BW425" s="30"/>
      <c r="BX425" s="33"/>
      <c r="BY425" s="29"/>
      <c r="BZ425" s="34"/>
      <c r="CA425" s="30"/>
      <c r="CB425" s="30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1"/>
      <c r="CQ425" s="32"/>
      <c r="CR425" s="31"/>
      <c r="CS425" s="30"/>
      <c r="CT425" s="30"/>
      <c r="CU425" s="30"/>
      <c r="CV425" s="30"/>
      <c r="CW425" s="33"/>
      <c r="CX425" s="29"/>
      <c r="CY425" s="34"/>
      <c r="CZ425" s="30"/>
      <c r="DA425" s="30"/>
      <c r="DB425" s="30"/>
      <c r="DC425" s="30"/>
      <c r="DD425" s="30"/>
      <c r="DE425" s="30"/>
      <c r="DF425" s="30"/>
      <c r="DG425" s="30"/>
      <c r="DH425" s="30"/>
      <c r="DI425" s="30"/>
      <c r="DJ425" s="30"/>
      <c r="DK425" s="30"/>
      <c r="DL425" s="30"/>
      <c r="DM425" s="30"/>
      <c r="DN425" s="30"/>
      <c r="DO425" s="31"/>
      <c r="DP425" s="32"/>
      <c r="DQ425" s="31"/>
      <c r="DR425" s="30"/>
      <c r="DS425" s="30"/>
      <c r="DT425" s="30"/>
      <c r="DU425" s="30"/>
      <c r="DV425" s="33"/>
      <c r="DW425" s="29"/>
      <c r="DX425" s="34"/>
      <c r="DY425" s="30"/>
      <c r="DZ425" s="30"/>
      <c r="EA425" s="30"/>
      <c r="EB425" s="30"/>
    </row>
    <row r="426" spans="1:132" s="26" customFormat="1" ht="18.75">
      <c r="A426" s="29"/>
      <c r="B426" s="34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1"/>
      <c r="S426" s="32"/>
      <c r="T426" s="31"/>
      <c r="U426" s="31"/>
      <c r="V426" s="31"/>
      <c r="W426" s="31"/>
      <c r="X426" s="30"/>
      <c r="Y426" s="30"/>
      <c r="Z426" s="30"/>
      <c r="AA426" s="29"/>
      <c r="AB426" s="34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1"/>
      <c r="AS426" s="32"/>
      <c r="AT426" s="31"/>
      <c r="AU426" s="30"/>
      <c r="AV426" s="30"/>
      <c r="AW426" s="30"/>
      <c r="AX426" s="30"/>
      <c r="AY426" s="33"/>
      <c r="AZ426" s="29"/>
      <c r="BA426" s="34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1"/>
      <c r="BR426" s="32"/>
      <c r="BS426" s="31"/>
      <c r="BT426" s="30"/>
      <c r="BU426" s="30"/>
      <c r="BV426" s="30"/>
      <c r="BW426" s="30"/>
      <c r="BX426" s="33"/>
      <c r="BY426" s="29"/>
      <c r="BZ426" s="34"/>
      <c r="CA426" s="30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1"/>
      <c r="CQ426" s="32"/>
      <c r="CR426" s="31"/>
      <c r="CS426" s="30"/>
      <c r="CT426" s="30"/>
      <c r="CU426" s="30"/>
      <c r="CV426" s="30"/>
      <c r="CW426" s="33"/>
      <c r="CX426" s="29"/>
      <c r="CY426" s="34"/>
      <c r="CZ426" s="30"/>
      <c r="DA426" s="30"/>
      <c r="DB426" s="30"/>
      <c r="DC426" s="30"/>
      <c r="DD426" s="30"/>
      <c r="DE426" s="30"/>
      <c r="DF426" s="30"/>
      <c r="DG426" s="30"/>
      <c r="DH426" s="30"/>
      <c r="DI426" s="30"/>
      <c r="DJ426" s="30"/>
      <c r="DK426" s="30"/>
      <c r="DL426" s="30"/>
      <c r="DM426" s="30"/>
      <c r="DN426" s="30"/>
      <c r="DO426" s="31"/>
      <c r="DP426" s="32"/>
      <c r="DQ426" s="31"/>
      <c r="DR426" s="30"/>
      <c r="DS426" s="30"/>
      <c r="DT426" s="30"/>
      <c r="DU426" s="30"/>
      <c r="DV426" s="33"/>
      <c r="DW426" s="29"/>
      <c r="DX426" s="34"/>
      <c r="DY426" s="30"/>
      <c r="DZ426" s="30"/>
      <c r="EA426" s="30"/>
      <c r="EB426" s="30"/>
    </row>
    <row r="427" spans="1:132" s="26" customFormat="1" ht="18.75">
      <c r="A427" s="21"/>
      <c r="B427" s="22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2"/>
      <c r="T427" s="31"/>
      <c r="U427" s="31"/>
      <c r="V427" s="31"/>
      <c r="W427" s="31"/>
      <c r="X427" s="30"/>
      <c r="Y427" s="30"/>
      <c r="Z427" s="30"/>
      <c r="AA427" s="21"/>
      <c r="AB427" s="22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2"/>
      <c r="AT427" s="31"/>
      <c r="AU427" s="30"/>
      <c r="AV427" s="30"/>
      <c r="AW427" s="30"/>
      <c r="AX427" s="30"/>
      <c r="AY427" s="33"/>
      <c r="AZ427" s="21"/>
      <c r="BA427" s="22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2"/>
      <c r="BS427" s="31"/>
      <c r="BT427" s="30"/>
      <c r="BU427" s="30"/>
      <c r="BV427" s="30"/>
      <c r="BW427" s="30"/>
      <c r="BX427" s="33"/>
      <c r="BY427" s="21"/>
      <c r="BZ427" s="22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2"/>
      <c r="CR427" s="31"/>
      <c r="CS427" s="30"/>
      <c r="CT427" s="30"/>
      <c r="CU427" s="30"/>
      <c r="CV427" s="30"/>
      <c r="CW427" s="33"/>
      <c r="CX427" s="21"/>
      <c r="CY427" s="22"/>
      <c r="CZ427" s="31"/>
      <c r="DA427" s="31"/>
      <c r="DB427" s="31"/>
      <c r="DC427" s="31"/>
      <c r="DD427" s="31"/>
      <c r="DE427" s="31"/>
      <c r="DF427" s="31"/>
      <c r="DG427" s="31"/>
      <c r="DH427" s="31"/>
      <c r="DI427" s="31"/>
      <c r="DJ427" s="31"/>
      <c r="DK427" s="31"/>
      <c r="DL427" s="31"/>
      <c r="DM427" s="31"/>
      <c r="DN427" s="31"/>
      <c r="DO427" s="31"/>
      <c r="DP427" s="32"/>
      <c r="DQ427" s="31"/>
      <c r="DR427" s="30"/>
      <c r="DS427" s="30"/>
      <c r="DT427" s="30"/>
      <c r="DU427" s="30"/>
      <c r="DV427" s="33"/>
      <c r="DW427" s="21"/>
      <c r="DX427" s="22"/>
      <c r="DY427" s="31"/>
      <c r="DZ427" s="31"/>
      <c r="EA427" s="31"/>
      <c r="EB427" s="31"/>
    </row>
    <row r="428" spans="1:132" s="26" customFormat="1" ht="18.75">
      <c r="A428" s="21"/>
      <c r="B428" s="23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2"/>
      <c r="S428" s="32"/>
      <c r="T428" s="31"/>
      <c r="U428" s="31"/>
      <c r="V428" s="31"/>
      <c r="W428" s="31"/>
      <c r="X428" s="30"/>
      <c r="Y428" s="30"/>
      <c r="Z428" s="30"/>
      <c r="AA428" s="21"/>
      <c r="AB428" s="23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2"/>
      <c r="AS428" s="32"/>
      <c r="AT428" s="31"/>
      <c r="AU428" s="30"/>
      <c r="AV428" s="30"/>
      <c r="AW428" s="30"/>
      <c r="AX428" s="30"/>
      <c r="AY428" s="33"/>
      <c r="AZ428" s="21"/>
      <c r="BA428" s="23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2"/>
      <c r="BR428" s="32"/>
      <c r="BS428" s="31"/>
      <c r="BT428" s="30"/>
      <c r="BU428" s="30"/>
      <c r="BV428" s="30"/>
      <c r="BW428" s="30"/>
      <c r="BX428" s="33"/>
      <c r="BY428" s="21"/>
      <c r="BZ428" s="23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2"/>
      <c r="CQ428" s="32"/>
      <c r="CR428" s="31"/>
      <c r="CS428" s="30"/>
      <c r="CT428" s="30"/>
      <c r="CU428" s="30"/>
      <c r="CV428" s="30"/>
      <c r="CW428" s="33"/>
      <c r="CX428" s="21"/>
      <c r="CY428" s="23"/>
      <c r="CZ428" s="31"/>
      <c r="DA428" s="31"/>
      <c r="DB428" s="31"/>
      <c r="DC428" s="31"/>
      <c r="DD428" s="31"/>
      <c r="DE428" s="31"/>
      <c r="DF428" s="31"/>
      <c r="DG428" s="31"/>
      <c r="DH428" s="31"/>
      <c r="DI428" s="31"/>
      <c r="DJ428" s="31"/>
      <c r="DK428" s="31"/>
      <c r="DL428" s="31"/>
      <c r="DM428" s="31"/>
      <c r="DN428" s="31"/>
      <c r="DO428" s="32"/>
      <c r="DP428" s="32"/>
      <c r="DQ428" s="31"/>
      <c r="DR428" s="30"/>
      <c r="DS428" s="30"/>
      <c r="DT428" s="30"/>
      <c r="DU428" s="30"/>
      <c r="DV428" s="33"/>
      <c r="DW428" s="21"/>
      <c r="DX428" s="23"/>
      <c r="DY428" s="31"/>
      <c r="DZ428" s="31"/>
      <c r="EA428" s="31"/>
      <c r="EB428" s="31"/>
    </row>
    <row r="429" spans="1:132" s="26" customFormat="1" ht="18.7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0"/>
      <c r="Y429" s="30"/>
      <c r="Z429" s="30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0"/>
      <c r="AV429" s="30"/>
      <c r="AW429" s="30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0"/>
      <c r="BU429" s="30"/>
      <c r="BV429" s="30"/>
      <c r="BW429" s="35"/>
      <c r="BX429" s="35"/>
      <c r="BY429" s="35"/>
      <c r="BZ429" s="35"/>
      <c r="CA429" s="35"/>
      <c r="CB429" s="35"/>
      <c r="CC429" s="35"/>
      <c r="CD429" s="35"/>
      <c r="CE429" s="35"/>
      <c r="CF429" s="35"/>
      <c r="CG429" s="35"/>
      <c r="CH429" s="35"/>
      <c r="CI429" s="35"/>
      <c r="CJ429" s="35"/>
      <c r="CK429" s="35"/>
      <c r="CL429" s="35"/>
      <c r="CM429" s="35"/>
      <c r="CN429" s="35"/>
      <c r="CO429" s="35"/>
      <c r="CP429" s="35"/>
      <c r="CQ429" s="35"/>
      <c r="CR429" s="35"/>
      <c r="CS429" s="30"/>
      <c r="CT429" s="30"/>
      <c r="CU429" s="30"/>
      <c r="CV429" s="35"/>
      <c r="CW429" s="35"/>
      <c r="CX429" s="35"/>
      <c r="CY429" s="35"/>
      <c r="CZ429" s="35"/>
      <c r="DA429" s="35"/>
      <c r="DB429" s="35"/>
      <c r="DC429" s="35"/>
      <c r="DD429" s="35"/>
      <c r="DE429" s="35"/>
      <c r="DF429" s="35"/>
      <c r="DG429" s="35"/>
      <c r="DH429" s="35"/>
      <c r="DI429" s="35"/>
      <c r="DJ429" s="35"/>
      <c r="DK429" s="35"/>
      <c r="DL429" s="35"/>
      <c r="DM429" s="35"/>
      <c r="DN429" s="35"/>
      <c r="DO429" s="35"/>
      <c r="DP429" s="35"/>
      <c r="DQ429" s="35"/>
      <c r="DR429" s="30"/>
      <c r="DS429" s="30"/>
      <c r="DT429" s="30"/>
      <c r="DU429" s="35"/>
      <c r="DV429" s="35"/>
      <c r="DW429" s="35"/>
      <c r="DX429" s="35"/>
      <c r="DY429" s="35"/>
      <c r="DZ429" s="35"/>
      <c r="EA429" s="35"/>
      <c r="EB429" s="35"/>
    </row>
    <row r="430" spans="1:132" s="26" customFormat="1" ht="18.75">
      <c r="A430" s="24"/>
      <c r="B430" s="25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7"/>
      <c r="Y430" s="37"/>
      <c r="Z430" s="37"/>
      <c r="AA430" s="24"/>
      <c r="AB430" s="25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7"/>
      <c r="AV430" s="37"/>
      <c r="AW430" s="37"/>
      <c r="AX430" s="37"/>
      <c r="AY430" s="38"/>
      <c r="AZ430" s="24"/>
      <c r="BA430" s="25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7"/>
      <c r="BU430" s="37"/>
      <c r="BV430" s="37"/>
      <c r="BW430" s="37"/>
      <c r="BX430" s="38"/>
      <c r="BY430" s="24"/>
      <c r="BZ430" s="25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7"/>
      <c r="CT430" s="37"/>
      <c r="CU430" s="37"/>
      <c r="CV430" s="37"/>
      <c r="CW430" s="38"/>
      <c r="CX430" s="24"/>
      <c r="CY430" s="25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7"/>
      <c r="DS430" s="37"/>
      <c r="DT430" s="37"/>
      <c r="DU430" s="37"/>
      <c r="DV430" s="38"/>
      <c r="DW430" s="24"/>
      <c r="DX430" s="25"/>
      <c r="DY430" s="36"/>
      <c r="DZ430" s="36"/>
      <c r="EA430" s="36"/>
      <c r="EB430" s="36"/>
    </row>
    <row r="431" spans="1:132" s="26" customFormat="1" ht="18.75">
      <c r="A431" s="21"/>
      <c r="B431" s="22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2"/>
      <c r="T431" s="31"/>
      <c r="U431" s="31"/>
      <c r="V431" s="31"/>
      <c r="W431" s="31"/>
      <c r="X431" s="30"/>
      <c r="Y431" s="30"/>
      <c r="Z431" s="30"/>
      <c r="AA431" s="21"/>
      <c r="AB431" s="22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2"/>
      <c r="AT431" s="31"/>
      <c r="AU431" s="30"/>
      <c r="AV431" s="30"/>
      <c r="AW431" s="30"/>
      <c r="AX431" s="31"/>
      <c r="AY431" s="33"/>
      <c r="AZ431" s="21"/>
      <c r="BA431" s="22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2"/>
      <c r="BS431" s="31"/>
      <c r="BT431" s="30"/>
      <c r="BU431" s="30"/>
      <c r="BV431" s="30"/>
      <c r="BW431" s="31"/>
      <c r="BX431" s="33"/>
      <c r="BY431" s="21"/>
      <c r="BZ431" s="22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2"/>
      <c r="CR431" s="31"/>
      <c r="CS431" s="30"/>
      <c r="CT431" s="30"/>
      <c r="CU431" s="30"/>
      <c r="CV431" s="31"/>
      <c r="CW431" s="33"/>
      <c r="CX431" s="21"/>
      <c r="CY431" s="22"/>
      <c r="CZ431" s="31"/>
      <c r="DA431" s="31"/>
      <c r="DB431" s="31"/>
      <c r="DC431" s="31"/>
      <c r="DD431" s="31"/>
      <c r="DE431" s="31"/>
      <c r="DF431" s="31"/>
      <c r="DG431" s="31"/>
      <c r="DH431" s="31"/>
      <c r="DI431" s="31"/>
      <c r="DJ431" s="31"/>
      <c r="DK431" s="31"/>
      <c r="DL431" s="31"/>
      <c r="DM431" s="31"/>
      <c r="DN431" s="31"/>
      <c r="DO431" s="31"/>
      <c r="DP431" s="32"/>
      <c r="DQ431" s="31"/>
      <c r="DR431" s="30"/>
      <c r="DS431" s="30"/>
      <c r="DT431" s="30"/>
      <c r="DU431" s="31"/>
      <c r="DV431" s="33"/>
      <c r="DW431" s="21"/>
      <c r="DX431" s="22"/>
      <c r="DY431" s="31"/>
      <c r="DZ431" s="31"/>
      <c r="EA431" s="31"/>
      <c r="EB431" s="31"/>
    </row>
    <row r="432" spans="1:132" s="26" customFormat="1" ht="18.75">
      <c r="A432" s="21"/>
      <c r="B432" s="22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2"/>
      <c r="T432" s="31"/>
      <c r="U432" s="31"/>
      <c r="V432" s="31"/>
      <c r="W432" s="31"/>
      <c r="X432" s="30"/>
      <c r="Y432" s="30"/>
      <c r="Z432" s="30"/>
      <c r="AA432" s="21"/>
      <c r="AB432" s="22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2"/>
      <c r="AT432" s="31"/>
      <c r="AU432" s="30"/>
      <c r="AV432" s="30"/>
      <c r="AW432" s="30"/>
      <c r="AX432" s="31"/>
      <c r="AY432" s="33"/>
      <c r="AZ432" s="21"/>
      <c r="BA432" s="22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2"/>
      <c r="BS432" s="31"/>
      <c r="BT432" s="30"/>
      <c r="BU432" s="30"/>
      <c r="BV432" s="30"/>
      <c r="BW432" s="31"/>
      <c r="BX432" s="33"/>
      <c r="BY432" s="21"/>
      <c r="BZ432" s="22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2"/>
      <c r="CR432" s="31"/>
      <c r="CS432" s="30"/>
      <c r="CT432" s="30"/>
      <c r="CU432" s="30"/>
      <c r="CV432" s="31"/>
      <c r="CW432" s="33"/>
      <c r="CX432" s="21"/>
      <c r="CY432" s="22"/>
      <c r="CZ432" s="31"/>
      <c r="DA432" s="31"/>
      <c r="DB432" s="31"/>
      <c r="DC432" s="31"/>
      <c r="DD432" s="31"/>
      <c r="DE432" s="31"/>
      <c r="DF432" s="31"/>
      <c r="DG432" s="31"/>
      <c r="DH432" s="31"/>
      <c r="DI432" s="31"/>
      <c r="DJ432" s="31"/>
      <c r="DK432" s="31"/>
      <c r="DL432" s="31"/>
      <c r="DM432" s="31"/>
      <c r="DN432" s="31"/>
      <c r="DO432" s="31"/>
      <c r="DP432" s="32"/>
      <c r="DQ432" s="31"/>
      <c r="DR432" s="30"/>
      <c r="DS432" s="30"/>
      <c r="DT432" s="30"/>
      <c r="DU432" s="31"/>
      <c r="DV432" s="33"/>
      <c r="DW432" s="21"/>
      <c r="DX432" s="22"/>
      <c r="DY432" s="31"/>
      <c r="DZ432" s="31"/>
      <c r="EA432" s="31"/>
      <c r="EB432" s="31"/>
    </row>
    <row r="433" spans="1:132" s="26" customFormat="1" ht="18.75">
      <c r="A433" s="21"/>
      <c r="B433" s="22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2"/>
      <c r="T433" s="31"/>
      <c r="U433" s="31"/>
      <c r="V433" s="31"/>
      <c r="W433" s="31"/>
      <c r="X433" s="30"/>
      <c r="Y433" s="30"/>
      <c r="Z433" s="30"/>
      <c r="AA433" s="21"/>
      <c r="AB433" s="22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2"/>
      <c r="AT433" s="31"/>
      <c r="AU433" s="30"/>
      <c r="AV433" s="30"/>
      <c r="AW433" s="30"/>
      <c r="AX433" s="31"/>
      <c r="AY433" s="33"/>
      <c r="AZ433" s="21"/>
      <c r="BA433" s="22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2"/>
      <c r="BS433" s="31"/>
      <c r="BT433" s="30"/>
      <c r="BU433" s="30"/>
      <c r="BV433" s="30"/>
      <c r="BW433" s="31"/>
      <c r="BX433" s="33"/>
      <c r="BY433" s="21"/>
      <c r="BZ433" s="22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2"/>
      <c r="CR433" s="31"/>
      <c r="CS433" s="30"/>
      <c r="CT433" s="30"/>
      <c r="CU433" s="30"/>
      <c r="CV433" s="31"/>
      <c r="CW433" s="33"/>
      <c r="CX433" s="21"/>
      <c r="CY433" s="22"/>
      <c r="CZ433" s="31"/>
      <c r="DA433" s="31"/>
      <c r="DB433" s="31"/>
      <c r="DC433" s="31"/>
      <c r="DD433" s="31"/>
      <c r="DE433" s="31"/>
      <c r="DF433" s="31"/>
      <c r="DG433" s="31"/>
      <c r="DH433" s="31"/>
      <c r="DI433" s="31"/>
      <c r="DJ433" s="31"/>
      <c r="DK433" s="31"/>
      <c r="DL433" s="31"/>
      <c r="DM433" s="31"/>
      <c r="DN433" s="31"/>
      <c r="DO433" s="31"/>
      <c r="DP433" s="32"/>
      <c r="DQ433" s="31"/>
      <c r="DR433" s="30"/>
      <c r="DS433" s="30"/>
      <c r="DT433" s="30"/>
      <c r="DU433" s="31"/>
      <c r="DV433" s="33"/>
      <c r="DW433" s="21"/>
      <c r="DX433" s="22"/>
      <c r="DY433" s="31"/>
      <c r="DZ433" s="31"/>
      <c r="EA433" s="31"/>
      <c r="EB433" s="31"/>
    </row>
    <row r="434" spans="1:132" s="26" customFormat="1" ht="18.75">
      <c r="A434" s="21"/>
      <c r="B434" s="22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2"/>
      <c r="T434" s="31"/>
      <c r="U434" s="31"/>
      <c r="V434" s="31"/>
      <c r="W434" s="31"/>
      <c r="X434" s="30"/>
      <c r="Y434" s="30"/>
      <c r="Z434" s="30"/>
      <c r="AA434" s="21"/>
      <c r="AB434" s="22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2"/>
      <c r="AT434" s="31"/>
      <c r="AU434" s="30"/>
      <c r="AV434" s="30"/>
      <c r="AW434" s="30"/>
      <c r="AX434" s="31"/>
      <c r="AY434" s="33"/>
      <c r="AZ434" s="21"/>
      <c r="BA434" s="22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2"/>
      <c r="BS434" s="31"/>
      <c r="BT434" s="30"/>
      <c r="BU434" s="30"/>
      <c r="BV434" s="30"/>
      <c r="BW434" s="31"/>
      <c r="BX434" s="33"/>
      <c r="BY434" s="21"/>
      <c r="BZ434" s="22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2"/>
      <c r="CR434" s="31"/>
      <c r="CS434" s="30"/>
      <c r="CT434" s="30"/>
      <c r="CU434" s="30"/>
      <c r="CV434" s="31"/>
      <c r="CW434" s="33"/>
      <c r="CX434" s="21"/>
      <c r="CY434" s="22"/>
      <c r="CZ434" s="31"/>
      <c r="DA434" s="31"/>
      <c r="DB434" s="31"/>
      <c r="DC434" s="31"/>
      <c r="DD434" s="31"/>
      <c r="DE434" s="31"/>
      <c r="DF434" s="31"/>
      <c r="DG434" s="31"/>
      <c r="DH434" s="31"/>
      <c r="DI434" s="31"/>
      <c r="DJ434" s="31"/>
      <c r="DK434" s="31"/>
      <c r="DL434" s="31"/>
      <c r="DM434" s="31"/>
      <c r="DN434" s="31"/>
      <c r="DO434" s="31"/>
      <c r="DP434" s="32"/>
      <c r="DQ434" s="31"/>
      <c r="DR434" s="30"/>
      <c r="DS434" s="30"/>
      <c r="DT434" s="30"/>
      <c r="DU434" s="31"/>
      <c r="DV434" s="33"/>
      <c r="DW434" s="21"/>
      <c r="DX434" s="22"/>
      <c r="DY434" s="31"/>
      <c r="DZ434" s="31"/>
      <c r="EA434" s="31"/>
      <c r="EB434" s="31"/>
    </row>
    <row r="435" spans="1:132" s="26" customFormat="1" ht="18.75">
      <c r="A435" s="21"/>
      <c r="B435" s="22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2"/>
      <c r="T435" s="31"/>
      <c r="U435" s="31"/>
      <c r="V435" s="31"/>
      <c r="W435" s="31"/>
      <c r="X435" s="30"/>
      <c r="Y435" s="30"/>
      <c r="Z435" s="30"/>
      <c r="AA435" s="21"/>
      <c r="AB435" s="22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2"/>
      <c r="AT435" s="31"/>
      <c r="AU435" s="30"/>
      <c r="AV435" s="30"/>
      <c r="AW435" s="30"/>
      <c r="AX435" s="31"/>
      <c r="AY435" s="33"/>
      <c r="AZ435" s="21"/>
      <c r="BA435" s="22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2"/>
      <c r="BS435" s="31"/>
      <c r="BT435" s="30"/>
      <c r="BU435" s="30"/>
      <c r="BV435" s="30"/>
      <c r="BW435" s="31"/>
      <c r="BX435" s="33"/>
      <c r="BY435" s="21"/>
      <c r="BZ435" s="22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2"/>
      <c r="CR435" s="31"/>
      <c r="CS435" s="30"/>
      <c r="CT435" s="30"/>
      <c r="CU435" s="30"/>
      <c r="CV435" s="31"/>
      <c r="CW435" s="33"/>
      <c r="CX435" s="21"/>
      <c r="CY435" s="22"/>
      <c r="CZ435" s="31"/>
      <c r="DA435" s="31"/>
      <c r="DB435" s="31"/>
      <c r="DC435" s="31"/>
      <c r="DD435" s="31"/>
      <c r="DE435" s="31"/>
      <c r="DF435" s="31"/>
      <c r="DG435" s="31"/>
      <c r="DH435" s="31"/>
      <c r="DI435" s="31"/>
      <c r="DJ435" s="31"/>
      <c r="DK435" s="31"/>
      <c r="DL435" s="31"/>
      <c r="DM435" s="31"/>
      <c r="DN435" s="31"/>
      <c r="DO435" s="31"/>
      <c r="DP435" s="32"/>
      <c r="DQ435" s="31"/>
      <c r="DR435" s="30"/>
      <c r="DS435" s="30"/>
      <c r="DT435" s="30"/>
      <c r="DU435" s="31"/>
      <c r="DV435" s="33"/>
      <c r="DW435" s="21"/>
      <c r="DX435" s="22"/>
      <c r="DY435" s="31"/>
      <c r="DZ435" s="31"/>
      <c r="EA435" s="31"/>
      <c r="EB435" s="31"/>
    </row>
    <row r="436" spans="1:132" s="26" customFormat="1" ht="18.75">
      <c r="A436" s="102"/>
      <c r="B436" s="102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102"/>
      <c r="AB436" s="102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40"/>
      <c r="AZ436" s="102"/>
      <c r="BA436" s="102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40"/>
      <c r="BY436" s="102"/>
      <c r="BZ436" s="102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40"/>
      <c r="CX436" s="102"/>
      <c r="CY436" s="102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  <c r="DS436" s="39"/>
      <c r="DT436" s="39"/>
      <c r="DU436" s="39"/>
      <c r="DV436" s="40"/>
      <c r="DW436" s="102"/>
      <c r="DX436" s="102"/>
      <c r="DY436" s="39"/>
      <c r="DZ436" s="39"/>
      <c r="EA436" s="39"/>
      <c r="EB436" s="39"/>
    </row>
    <row r="437" spans="1:132" s="26" customFormat="1" ht="18.7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  <c r="CB437" s="103"/>
      <c r="CC437" s="103"/>
      <c r="CD437" s="103"/>
      <c r="CE437" s="103"/>
      <c r="CF437" s="103"/>
      <c r="CG437" s="103"/>
      <c r="CH437" s="103"/>
      <c r="CI437" s="103"/>
      <c r="CJ437" s="103"/>
      <c r="CK437" s="103"/>
      <c r="CL437" s="103"/>
      <c r="CM437" s="103"/>
      <c r="CN437" s="103"/>
      <c r="CO437" s="103"/>
      <c r="CP437" s="103"/>
      <c r="CQ437" s="103"/>
      <c r="CR437" s="103"/>
      <c r="CS437" s="103"/>
      <c r="CT437" s="103"/>
      <c r="CU437" s="103"/>
      <c r="CV437" s="103"/>
      <c r="CW437" s="103"/>
      <c r="CX437" s="103"/>
      <c r="CY437" s="103"/>
      <c r="CZ437" s="103"/>
      <c r="DA437" s="103"/>
      <c r="DB437" s="103"/>
      <c r="DC437" s="103"/>
      <c r="DD437" s="103"/>
      <c r="DE437" s="103"/>
      <c r="DF437" s="103"/>
      <c r="DG437" s="103"/>
      <c r="DH437" s="103"/>
      <c r="DI437" s="103"/>
      <c r="DJ437" s="103"/>
      <c r="DK437" s="103"/>
      <c r="DL437" s="103"/>
      <c r="DM437" s="103"/>
      <c r="DN437" s="103"/>
      <c r="DO437" s="103"/>
      <c r="DP437" s="103"/>
      <c r="DQ437" s="103"/>
      <c r="DR437" s="103"/>
      <c r="DS437" s="103"/>
      <c r="DT437" s="103"/>
      <c r="DU437" s="103"/>
      <c r="DV437" s="103"/>
      <c r="DW437" s="103"/>
      <c r="DX437" s="103"/>
      <c r="DY437" s="103"/>
      <c r="DZ437" s="103"/>
      <c r="EA437" s="103"/>
      <c r="EB437" s="103"/>
    </row>
    <row r="438" spans="1:132" s="26" customFormat="1" ht="18.75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  <c r="AV438" s="101"/>
      <c r="AW438" s="101"/>
      <c r="AX438" s="101"/>
      <c r="AY438" s="101"/>
      <c r="AZ438" s="101"/>
      <c r="BA438" s="101"/>
      <c r="BB438" s="101"/>
      <c r="BC438" s="101"/>
      <c r="BD438" s="101"/>
      <c r="BE438" s="101"/>
      <c r="BF438" s="101"/>
      <c r="BG438" s="101"/>
      <c r="BH438" s="101"/>
      <c r="BI438" s="101"/>
      <c r="BJ438" s="101"/>
      <c r="BK438" s="101"/>
      <c r="BL438" s="101"/>
      <c r="BM438" s="101"/>
      <c r="BN438" s="101"/>
      <c r="BO438" s="101"/>
      <c r="BP438" s="101"/>
      <c r="BQ438" s="101"/>
      <c r="BR438" s="101"/>
      <c r="BS438" s="101"/>
      <c r="BT438" s="101"/>
      <c r="BU438" s="101"/>
      <c r="BV438" s="101"/>
      <c r="BW438" s="101"/>
      <c r="BX438" s="101"/>
      <c r="BY438" s="101"/>
      <c r="BZ438" s="101"/>
      <c r="CA438" s="101"/>
      <c r="CB438" s="101"/>
      <c r="CC438" s="101"/>
      <c r="CD438" s="101"/>
      <c r="CE438" s="101"/>
      <c r="CF438" s="101"/>
      <c r="CG438" s="101"/>
      <c r="CH438" s="101"/>
      <c r="CI438" s="101"/>
      <c r="CJ438" s="101"/>
      <c r="CK438" s="101"/>
      <c r="CL438" s="101"/>
      <c r="CM438" s="101"/>
      <c r="CN438" s="101"/>
      <c r="CO438" s="101"/>
      <c r="CP438" s="101"/>
      <c r="CQ438" s="101"/>
      <c r="CR438" s="101"/>
      <c r="CS438" s="101"/>
      <c r="CT438" s="101"/>
      <c r="CU438" s="101"/>
      <c r="CV438" s="101"/>
      <c r="CW438" s="101"/>
      <c r="CX438" s="101"/>
      <c r="CY438" s="101"/>
      <c r="CZ438" s="101"/>
      <c r="DA438" s="101"/>
      <c r="DB438" s="101"/>
      <c r="DC438" s="101"/>
      <c r="DD438" s="101"/>
      <c r="DE438" s="101"/>
      <c r="DF438" s="101"/>
      <c r="DG438" s="101"/>
      <c r="DH438" s="101"/>
      <c r="DI438" s="101"/>
      <c r="DJ438" s="101"/>
      <c r="DK438" s="101"/>
      <c r="DL438" s="101"/>
      <c r="DM438" s="101"/>
      <c r="DN438" s="101"/>
      <c r="DO438" s="101"/>
      <c r="DP438" s="101"/>
      <c r="DQ438" s="101"/>
      <c r="DR438" s="101"/>
      <c r="DS438" s="101"/>
      <c r="DT438" s="101"/>
      <c r="DU438" s="101"/>
      <c r="DV438" s="101"/>
      <c r="DW438" s="101"/>
      <c r="DX438" s="101"/>
      <c r="DY438" s="101"/>
      <c r="DZ438" s="101"/>
      <c r="EA438" s="101"/>
      <c r="EB438" s="101"/>
    </row>
    <row r="439" spans="1:132" s="26" customFormat="1" ht="18.75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  <c r="AV439" s="101"/>
      <c r="AW439" s="101"/>
      <c r="AX439" s="101"/>
      <c r="AY439" s="101"/>
      <c r="AZ439" s="101"/>
      <c r="BA439" s="101"/>
      <c r="BB439" s="101"/>
      <c r="BC439" s="101"/>
      <c r="BD439" s="101"/>
      <c r="BE439" s="101"/>
      <c r="BF439" s="101"/>
      <c r="BG439" s="101"/>
      <c r="BH439" s="101"/>
      <c r="BI439" s="101"/>
      <c r="BJ439" s="101"/>
      <c r="BK439" s="101"/>
      <c r="BL439" s="101"/>
      <c r="BM439" s="101"/>
      <c r="BN439" s="101"/>
      <c r="BO439" s="101"/>
      <c r="BP439" s="101"/>
      <c r="BQ439" s="101"/>
      <c r="BR439" s="101"/>
      <c r="BS439" s="101"/>
      <c r="BT439" s="101"/>
      <c r="BU439" s="101"/>
      <c r="BV439" s="101"/>
      <c r="BW439" s="101"/>
      <c r="BX439" s="101"/>
      <c r="BY439" s="101"/>
      <c r="BZ439" s="101"/>
      <c r="CA439" s="101"/>
      <c r="CB439" s="101"/>
      <c r="CC439" s="101"/>
      <c r="CD439" s="101"/>
      <c r="CE439" s="101"/>
      <c r="CF439" s="101"/>
      <c r="CG439" s="101"/>
      <c r="CH439" s="101"/>
      <c r="CI439" s="101"/>
      <c r="CJ439" s="101"/>
      <c r="CK439" s="101"/>
      <c r="CL439" s="101"/>
      <c r="CM439" s="101"/>
      <c r="CN439" s="101"/>
      <c r="CO439" s="101"/>
      <c r="CP439" s="101"/>
      <c r="CQ439" s="101"/>
      <c r="CR439" s="101"/>
      <c r="CS439" s="101"/>
      <c r="CT439" s="101"/>
      <c r="CU439" s="101"/>
      <c r="CV439" s="101"/>
      <c r="CW439" s="101"/>
      <c r="CX439" s="101"/>
      <c r="CY439" s="101"/>
      <c r="CZ439" s="101"/>
      <c r="DA439" s="101"/>
      <c r="DB439" s="101"/>
      <c r="DC439" s="101"/>
      <c r="DD439" s="101"/>
      <c r="DE439" s="101"/>
      <c r="DF439" s="101"/>
      <c r="DG439" s="101"/>
      <c r="DH439" s="101"/>
      <c r="DI439" s="101"/>
      <c r="DJ439" s="101"/>
      <c r="DK439" s="101"/>
      <c r="DL439" s="101"/>
      <c r="DM439" s="101"/>
      <c r="DN439" s="101"/>
      <c r="DO439" s="101"/>
      <c r="DP439" s="101"/>
      <c r="DQ439" s="101"/>
      <c r="DR439" s="101"/>
      <c r="DS439" s="101"/>
      <c r="DT439" s="101"/>
      <c r="DU439" s="101"/>
      <c r="DV439" s="101"/>
      <c r="DW439" s="101"/>
      <c r="DX439" s="101"/>
      <c r="DY439" s="101"/>
      <c r="DZ439" s="101"/>
      <c r="EA439" s="101"/>
      <c r="EB439" s="101"/>
    </row>
    <row r="440" spans="1:132" s="26" customFormat="1" ht="18.75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8"/>
      <c r="BD440" s="108"/>
      <c r="BE440" s="108"/>
      <c r="BF440" s="108"/>
      <c r="BG440" s="108"/>
      <c r="BH440" s="108"/>
      <c r="BI440" s="108"/>
      <c r="BJ440" s="108"/>
      <c r="BK440" s="108"/>
      <c r="BL440" s="108"/>
      <c r="BM440" s="108"/>
      <c r="BN440" s="108"/>
      <c r="BO440" s="108"/>
      <c r="BP440" s="108"/>
      <c r="BQ440" s="108"/>
      <c r="BR440" s="108"/>
      <c r="BS440" s="108"/>
      <c r="BT440" s="108"/>
      <c r="BU440" s="108"/>
      <c r="BV440" s="108"/>
      <c r="BW440" s="108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08"/>
      <c r="CM440" s="108"/>
      <c r="CN440" s="108"/>
      <c r="CO440" s="108"/>
      <c r="CP440" s="108"/>
      <c r="CQ440" s="108"/>
      <c r="CR440" s="108"/>
      <c r="CS440" s="108"/>
      <c r="CT440" s="108"/>
      <c r="CU440" s="108"/>
      <c r="CV440" s="108"/>
      <c r="CW440" s="108"/>
      <c r="CX440" s="108"/>
      <c r="CY440" s="108"/>
      <c r="CZ440" s="108"/>
      <c r="DA440" s="108"/>
      <c r="DB440" s="108"/>
      <c r="DC440" s="108"/>
      <c r="DD440" s="108"/>
      <c r="DE440" s="108"/>
      <c r="DF440" s="108"/>
      <c r="DG440" s="108"/>
      <c r="DH440" s="108"/>
      <c r="DI440" s="108"/>
      <c r="DJ440" s="108"/>
      <c r="DK440" s="108"/>
      <c r="DL440" s="108"/>
      <c r="DM440" s="108"/>
      <c r="DN440" s="108"/>
      <c r="DO440" s="108"/>
      <c r="DP440" s="108"/>
      <c r="DQ440" s="108"/>
      <c r="DR440" s="108"/>
      <c r="DS440" s="108"/>
      <c r="DT440" s="108"/>
      <c r="DU440" s="108"/>
      <c r="DV440" s="108"/>
      <c r="DW440" s="108"/>
      <c r="DX440" s="108"/>
      <c r="DY440" s="108"/>
      <c r="DZ440" s="108"/>
      <c r="EA440" s="108"/>
      <c r="EB440" s="108"/>
    </row>
    <row r="441" spans="1:132" s="26" customFormat="1" ht="18.75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7"/>
      <c r="AV441" s="107"/>
      <c r="AW441" s="107"/>
      <c r="AX441" s="107"/>
      <c r="AY441" s="107"/>
      <c r="AZ441" s="107"/>
      <c r="BA441" s="107"/>
      <c r="BB441" s="107"/>
      <c r="BC441" s="107"/>
      <c r="BD441" s="107"/>
      <c r="BE441" s="107"/>
      <c r="BF441" s="107"/>
      <c r="BG441" s="107"/>
      <c r="BH441" s="107"/>
      <c r="BI441" s="107"/>
      <c r="BJ441" s="107"/>
      <c r="BK441" s="107"/>
      <c r="BL441" s="107"/>
      <c r="BM441" s="107"/>
      <c r="BN441" s="107"/>
      <c r="BO441" s="107"/>
      <c r="BP441" s="107"/>
      <c r="BQ441" s="107"/>
      <c r="BR441" s="107"/>
      <c r="BS441" s="107"/>
      <c r="BT441" s="107"/>
      <c r="BU441" s="107"/>
      <c r="BV441" s="107"/>
      <c r="BW441" s="107"/>
      <c r="BX441" s="107"/>
      <c r="BY441" s="107"/>
      <c r="BZ441" s="107"/>
      <c r="CA441" s="107"/>
      <c r="CB441" s="107"/>
      <c r="CC441" s="107"/>
      <c r="CD441" s="107"/>
      <c r="CE441" s="107"/>
      <c r="CF441" s="107"/>
      <c r="CG441" s="107"/>
      <c r="CH441" s="107"/>
      <c r="CI441" s="107"/>
      <c r="CJ441" s="107"/>
      <c r="CK441" s="107"/>
      <c r="CL441" s="107"/>
      <c r="CM441" s="107"/>
      <c r="CN441" s="107"/>
      <c r="CO441" s="107"/>
      <c r="CP441" s="107"/>
      <c r="CQ441" s="107"/>
      <c r="CR441" s="107"/>
      <c r="CS441" s="107"/>
      <c r="CT441" s="107"/>
      <c r="CU441" s="107"/>
      <c r="CV441" s="107"/>
      <c r="CW441" s="107"/>
      <c r="CX441" s="107"/>
      <c r="CY441" s="107"/>
      <c r="CZ441" s="107"/>
      <c r="DA441" s="107"/>
      <c r="DB441" s="107"/>
      <c r="DC441" s="107"/>
      <c r="DD441" s="107"/>
      <c r="DE441" s="107"/>
      <c r="DF441" s="107"/>
      <c r="DG441" s="107"/>
      <c r="DH441" s="107"/>
      <c r="DI441" s="107"/>
      <c r="DJ441" s="107"/>
      <c r="DK441" s="107"/>
      <c r="DL441" s="107"/>
      <c r="DM441" s="107"/>
      <c r="DN441" s="107"/>
      <c r="DO441" s="107"/>
      <c r="DP441" s="107"/>
      <c r="DQ441" s="107"/>
      <c r="DR441" s="107"/>
      <c r="DS441" s="107"/>
      <c r="DT441" s="107"/>
      <c r="DU441" s="107"/>
      <c r="DV441" s="107"/>
      <c r="DW441" s="107"/>
      <c r="DX441" s="107"/>
      <c r="DY441" s="107"/>
      <c r="DZ441" s="107"/>
      <c r="EA441" s="107"/>
      <c r="EB441" s="107"/>
    </row>
    <row r="442" spans="1:132" s="26" customFormat="1" ht="18.75">
      <c r="A442" s="104"/>
      <c r="B442" s="104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4"/>
      <c r="AB442" s="104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  <c r="AV442" s="101"/>
      <c r="AW442" s="101"/>
      <c r="AX442" s="101"/>
      <c r="AY442" s="105"/>
      <c r="AZ442" s="104"/>
      <c r="BA442" s="104"/>
      <c r="BB442" s="101"/>
      <c r="BC442" s="101"/>
      <c r="BD442" s="101"/>
      <c r="BE442" s="101"/>
      <c r="BF442" s="101"/>
      <c r="BG442" s="101"/>
      <c r="BH442" s="101"/>
      <c r="BI442" s="101"/>
      <c r="BJ442" s="101"/>
      <c r="BK442" s="101"/>
      <c r="BL442" s="101"/>
      <c r="BM442" s="101"/>
      <c r="BN442" s="101"/>
      <c r="BO442" s="101"/>
      <c r="BP442" s="101"/>
      <c r="BQ442" s="101"/>
      <c r="BR442" s="101"/>
      <c r="BS442" s="101"/>
      <c r="BT442" s="101"/>
      <c r="BU442" s="101"/>
      <c r="BV442" s="101"/>
      <c r="BW442" s="101"/>
      <c r="BX442" s="105"/>
      <c r="BY442" s="104"/>
      <c r="BZ442" s="104"/>
      <c r="CA442" s="101"/>
      <c r="CB442" s="101"/>
      <c r="CC442" s="101"/>
      <c r="CD442" s="101"/>
      <c r="CE442" s="101"/>
      <c r="CF442" s="101"/>
      <c r="CG442" s="101"/>
      <c r="CH442" s="101"/>
      <c r="CI442" s="101"/>
      <c r="CJ442" s="101"/>
      <c r="CK442" s="101"/>
      <c r="CL442" s="101"/>
      <c r="CM442" s="101"/>
      <c r="CN442" s="101"/>
      <c r="CO442" s="101"/>
      <c r="CP442" s="101"/>
      <c r="CQ442" s="101"/>
      <c r="CR442" s="101"/>
      <c r="CS442" s="101"/>
      <c r="CT442" s="101"/>
      <c r="CU442" s="101"/>
      <c r="CV442" s="101"/>
      <c r="CW442" s="105"/>
      <c r="CX442" s="104"/>
      <c r="CY442" s="104"/>
      <c r="CZ442" s="101"/>
      <c r="DA442" s="101"/>
      <c r="DB442" s="101"/>
      <c r="DC442" s="101"/>
      <c r="DD442" s="101"/>
      <c r="DE442" s="101"/>
      <c r="DF442" s="101"/>
      <c r="DG442" s="101"/>
      <c r="DH442" s="101"/>
      <c r="DI442" s="101"/>
      <c r="DJ442" s="101"/>
      <c r="DK442" s="101"/>
      <c r="DL442" s="101"/>
      <c r="DM442" s="101"/>
      <c r="DN442" s="101"/>
      <c r="DO442" s="101"/>
      <c r="DP442" s="101"/>
      <c r="DQ442" s="101"/>
      <c r="DR442" s="101"/>
      <c r="DS442" s="101"/>
      <c r="DT442" s="101"/>
      <c r="DU442" s="101"/>
      <c r="DV442" s="105"/>
      <c r="DW442" s="104"/>
      <c r="DX442" s="104"/>
      <c r="DY442" s="101"/>
      <c r="DZ442" s="101"/>
      <c r="EA442" s="101"/>
      <c r="EB442" s="101"/>
    </row>
    <row r="443" spans="1:132" s="26" customFormat="1" ht="18.75">
      <c r="A443" s="104"/>
      <c r="B443" s="104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8"/>
      <c r="N443" s="28"/>
      <c r="O443" s="27"/>
      <c r="P443" s="28"/>
      <c r="Q443" s="28"/>
      <c r="R443" s="27"/>
      <c r="S443" s="28"/>
      <c r="T443" s="28"/>
      <c r="U443" s="28"/>
      <c r="V443" s="28"/>
      <c r="W443" s="28"/>
      <c r="X443" s="27"/>
      <c r="Y443" s="27"/>
      <c r="Z443" s="27"/>
      <c r="AA443" s="104"/>
      <c r="AB443" s="104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8"/>
      <c r="AN443" s="28"/>
      <c r="AO443" s="27"/>
      <c r="AP443" s="28"/>
      <c r="AQ443" s="28"/>
      <c r="AR443" s="27"/>
      <c r="AS443" s="28"/>
      <c r="AT443" s="28"/>
      <c r="AU443" s="27"/>
      <c r="AV443" s="27"/>
      <c r="AW443" s="27"/>
      <c r="AX443" s="28"/>
      <c r="AY443" s="106"/>
      <c r="AZ443" s="104"/>
      <c r="BA443" s="104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8"/>
      <c r="BM443" s="28"/>
      <c r="BN443" s="27"/>
      <c r="BO443" s="28"/>
      <c r="BP443" s="28"/>
      <c r="BQ443" s="27"/>
      <c r="BR443" s="28"/>
      <c r="BS443" s="28"/>
      <c r="BT443" s="27"/>
      <c r="BU443" s="27"/>
      <c r="BV443" s="27"/>
      <c r="BW443" s="28"/>
      <c r="BX443" s="106"/>
      <c r="BY443" s="104"/>
      <c r="BZ443" s="104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8"/>
      <c r="CL443" s="28"/>
      <c r="CM443" s="27"/>
      <c r="CN443" s="28"/>
      <c r="CO443" s="28"/>
      <c r="CP443" s="27"/>
      <c r="CQ443" s="28"/>
      <c r="CR443" s="28"/>
      <c r="CS443" s="27"/>
      <c r="CT443" s="27"/>
      <c r="CU443" s="27"/>
      <c r="CV443" s="28"/>
      <c r="CW443" s="106"/>
      <c r="CX443" s="104"/>
      <c r="CY443" s="104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8"/>
      <c r="DK443" s="28"/>
      <c r="DL443" s="27"/>
      <c r="DM443" s="28"/>
      <c r="DN443" s="28"/>
      <c r="DO443" s="27"/>
      <c r="DP443" s="28"/>
      <c r="DQ443" s="28"/>
      <c r="DR443" s="27"/>
      <c r="DS443" s="27"/>
      <c r="DT443" s="27"/>
      <c r="DU443" s="28"/>
      <c r="DV443" s="106"/>
      <c r="DW443" s="104"/>
      <c r="DX443" s="104"/>
      <c r="DY443" s="27"/>
      <c r="DZ443" s="27"/>
      <c r="EA443" s="27"/>
      <c r="EB443" s="27"/>
    </row>
    <row r="444" spans="1:132" s="26" customFormat="1" ht="18.75">
      <c r="A444" s="29"/>
      <c r="B444" s="18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1"/>
      <c r="S444" s="32"/>
      <c r="T444" s="31"/>
      <c r="U444" s="31"/>
      <c r="V444" s="31"/>
      <c r="W444" s="31"/>
      <c r="X444" s="30"/>
      <c r="Y444" s="30"/>
      <c r="Z444" s="30"/>
      <c r="AA444" s="29"/>
      <c r="AB444" s="18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1"/>
      <c r="AS444" s="32"/>
      <c r="AT444" s="31"/>
      <c r="AU444" s="30"/>
      <c r="AV444" s="30"/>
      <c r="AW444" s="30"/>
      <c r="AX444" s="30"/>
      <c r="AY444" s="33"/>
      <c r="AZ444" s="29"/>
      <c r="BA444" s="18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1"/>
      <c r="BR444" s="32"/>
      <c r="BS444" s="31"/>
      <c r="BT444" s="30"/>
      <c r="BU444" s="30"/>
      <c r="BV444" s="30"/>
      <c r="BW444" s="30"/>
      <c r="BX444" s="33"/>
      <c r="BY444" s="29"/>
      <c r="BZ444" s="18"/>
      <c r="CA444" s="30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1"/>
      <c r="CQ444" s="32"/>
      <c r="CR444" s="31"/>
      <c r="CS444" s="30"/>
      <c r="CT444" s="30"/>
      <c r="CU444" s="30"/>
      <c r="CV444" s="30"/>
      <c r="CW444" s="33"/>
      <c r="CX444" s="29"/>
      <c r="CY444" s="18"/>
      <c r="CZ444" s="30"/>
      <c r="DA444" s="30"/>
      <c r="DB444" s="30"/>
      <c r="DC444" s="30"/>
      <c r="DD444" s="30"/>
      <c r="DE444" s="30"/>
      <c r="DF444" s="30"/>
      <c r="DG444" s="30"/>
      <c r="DH444" s="30"/>
      <c r="DI444" s="30"/>
      <c r="DJ444" s="30"/>
      <c r="DK444" s="30"/>
      <c r="DL444" s="30"/>
      <c r="DM444" s="30"/>
      <c r="DN444" s="30"/>
      <c r="DO444" s="31"/>
      <c r="DP444" s="32"/>
      <c r="DQ444" s="31"/>
      <c r="DR444" s="30"/>
      <c r="DS444" s="30"/>
      <c r="DT444" s="30"/>
      <c r="DU444" s="30"/>
      <c r="DV444" s="33"/>
      <c r="DW444" s="29"/>
      <c r="DX444" s="18"/>
      <c r="DY444" s="30"/>
      <c r="DZ444" s="30"/>
      <c r="EA444" s="30"/>
      <c r="EB444" s="30"/>
    </row>
    <row r="445" spans="1:132" s="26" customFormat="1" ht="18.75">
      <c r="A445" s="29"/>
      <c r="B445" s="34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1"/>
      <c r="S445" s="32"/>
      <c r="T445" s="31"/>
      <c r="U445" s="31"/>
      <c r="V445" s="31"/>
      <c r="W445" s="31"/>
      <c r="X445" s="30"/>
      <c r="Y445" s="30"/>
      <c r="Z445" s="30"/>
      <c r="AA445" s="29"/>
      <c r="AB445" s="34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1"/>
      <c r="AS445" s="32"/>
      <c r="AT445" s="31"/>
      <c r="AU445" s="30"/>
      <c r="AV445" s="30"/>
      <c r="AW445" s="30"/>
      <c r="AX445" s="30"/>
      <c r="AY445" s="33"/>
      <c r="AZ445" s="29"/>
      <c r="BA445" s="34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1"/>
      <c r="BR445" s="32"/>
      <c r="BS445" s="31"/>
      <c r="BT445" s="30"/>
      <c r="BU445" s="30"/>
      <c r="BV445" s="30"/>
      <c r="BW445" s="30"/>
      <c r="BX445" s="33"/>
      <c r="BY445" s="29"/>
      <c r="BZ445" s="34"/>
      <c r="CA445" s="30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1"/>
      <c r="CQ445" s="32"/>
      <c r="CR445" s="31"/>
      <c r="CS445" s="30"/>
      <c r="CT445" s="30"/>
      <c r="CU445" s="30"/>
      <c r="CV445" s="30"/>
      <c r="CW445" s="33"/>
      <c r="CX445" s="29"/>
      <c r="CY445" s="34"/>
      <c r="CZ445" s="30"/>
      <c r="DA445" s="30"/>
      <c r="DB445" s="30"/>
      <c r="DC445" s="30"/>
      <c r="DD445" s="30"/>
      <c r="DE445" s="30"/>
      <c r="DF445" s="30"/>
      <c r="DG445" s="30"/>
      <c r="DH445" s="30"/>
      <c r="DI445" s="30"/>
      <c r="DJ445" s="30"/>
      <c r="DK445" s="30"/>
      <c r="DL445" s="30"/>
      <c r="DM445" s="30"/>
      <c r="DN445" s="30"/>
      <c r="DO445" s="31"/>
      <c r="DP445" s="32"/>
      <c r="DQ445" s="31"/>
      <c r="DR445" s="30"/>
      <c r="DS445" s="30"/>
      <c r="DT445" s="30"/>
      <c r="DU445" s="30"/>
      <c r="DV445" s="33"/>
      <c r="DW445" s="29"/>
      <c r="DX445" s="34"/>
      <c r="DY445" s="30"/>
      <c r="DZ445" s="30"/>
      <c r="EA445" s="30"/>
      <c r="EB445" s="30"/>
    </row>
    <row r="446" spans="1:132" s="26" customFormat="1" ht="18.75">
      <c r="A446" s="29"/>
      <c r="B446" s="34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1"/>
      <c r="S446" s="32"/>
      <c r="T446" s="31"/>
      <c r="U446" s="31"/>
      <c r="V446" s="31"/>
      <c r="W446" s="31"/>
      <c r="X446" s="30"/>
      <c r="Y446" s="30"/>
      <c r="Z446" s="30"/>
      <c r="AA446" s="29"/>
      <c r="AB446" s="34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1"/>
      <c r="AS446" s="32"/>
      <c r="AT446" s="31"/>
      <c r="AU446" s="30"/>
      <c r="AV446" s="30"/>
      <c r="AW446" s="30"/>
      <c r="AX446" s="30"/>
      <c r="AY446" s="33"/>
      <c r="AZ446" s="29"/>
      <c r="BA446" s="34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1"/>
      <c r="BR446" s="32"/>
      <c r="BS446" s="31"/>
      <c r="BT446" s="30"/>
      <c r="BU446" s="30"/>
      <c r="BV446" s="30"/>
      <c r="BW446" s="30"/>
      <c r="BX446" s="33"/>
      <c r="BY446" s="29"/>
      <c r="BZ446" s="34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1"/>
      <c r="CQ446" s="32"/>
      <c r="CR446" s="31"/>
      <c r="CS446" s="30"/>
      <c r="CT446" s="30"/>
      <c r="CU446" s="30"/>
      <c r="CV446" s="30"/>
      <c r="CW446" s="33"/>
      <c r="CX446" s="29"/>
      <c r="CY446" s="34"/>
      <c r="CZ446" s="30"/>
      <c r="DA446" s="30"/>
      <c r="DB446" s="30"/>
      <c r="DC446" s="30"/>
      <c r="DD446" s="30"/>
      <c r="DE446" s="30"/>
      <c r="DF446" s="30"/>
      <c r="DG446" s="30"/>
      <c r="DH446" s="30"/>
      <c r="DI446" s="30"/>
      <c r="DJ446" s="30"/>
      <c r="DK446" s="30"/>
      <c r="DL446" s="30"/>
      <c r="DM446" s="30"/>
      <c r="DN446" s="30"/>
      <c r="DO446" s="31"/>
      <c r="DP446" s="32"/>
      <c r="DQ446" s="31"/>
      <c r="DR446" s="30"/>
      <c r="DS446" s="30"/>
      <c r="DT446" s="30"/>
      <c r="DU446" s="30"/>
      <c r="DV446" s="33"/>
      <c r="DW446" s="29"/>
      <c r="DX446" s="34"/>
      <c r="DY446" s="30"/>
      <c r="DZ446" s="30"/>
      <c r="EA446" s="30"/>
      <c r="EB446" s="30"/>
    </row>
    <row r="447" spans="1:132" s="26" customFormat="1" ht="18.75">
      <c r="A447" s="21"/>
      <c r="B447" s="22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2"/>
      <c r="T447" s="31"/>
      <c r="U447" s="31"/>
      <c r="V447" s="31"/>
      <c r="W447" s="31"/>
      <c r="X447" s="30"/>
      <c r="Y447" s="30"/>
      <c r="Z447" s="30"/>
      <c r="AA447" s="21"/>
      <c r="AB447" s="22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2"/>
      <c r="AT447" s="31"/>
      <c r="AU447" s="30"/>
      <c r="AV447" s="30"/>
      <c r="AW447" s="30"/>
      <c r="AX447" s="30"/>
      <c r="AY447" s="33"/>
      <c r="AZ447" s="21"/>
      <c r="BA447" s="22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2"/>
      <c r="BS447" s="31"/>
      <c r="BT447" s="30"/>
      <c r="BU447" s="30"/>
      <c r="BV447" s="30"/>
      <c r="BW447" s="30"/>
      <c r="BX447" s="33"/>
      <c r="BY447" s="21"/>
      <c r="BZ447" s="22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2"/>
      <c r="CR447" s="31"/>
      <c r="CS447" s="30"/>
      <c r="CT447" s="30"/>
      <c r="CU447" s="30"/>
      <c r="CV447" s="30"/>
      <c r="CW447" s="33"/>
      <c r="CX447" s="21"/>
      <c r="CY447" s="22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2"/>
      <c r="DQ447" s="31"/>
      <c r="DR447" s="30"/>
      <c r="DS447" s="30"/>
      <c r="DT447" s="30"/>
      <c r="DU447" s="30"/>
      <c r="DV447" s="33"/>
      <c r="DW447" s="21"/>
      <c r="DX447" s="22"/>
      <c r="DY447" s="31"/>
      <c r="DZ447" s="31"/>
      <c r="EA447" s="31"/>
      <c r="EB447" s="31"/>
    </row>
    <row r="448" spans="1:132" s="26" customFormat="1" ht="18.75">
      <c r="A448" s="21"/>
      <c r="B448" s="23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2"/>
      <c r="S448" s="32"/>
      <c r="T448" s="31"/>
      <c r="U448" s="31"/>
      <c r="V448" s="31"/>
      <c r="W448" s="31"/>
      <c r="X448" s="30"/>
      <c r="Y448" s="30"/>
      <c r="Z448" s="30"/>
      <c r="AA448" s="21"/>
      <c r="AB448" s="23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2"/>
      <c r="AS448" s="32"/>
      <c r="AT448" s="31"/>
      <c r="AU448" s="30"/>
      <c r="AV448" s="30"/>
      <c r="AW448" s="30"/>
      <c r="AX448" s="30"/>
      <c r="AY448" s="33"/>
      <c r="AZ448" s="21"/>
      <c r="BA448" s="23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2"/>
      <c r="BR448" s="32"/>
      <c r="BS448" s="31"/>
      <c r="BT448" s="30"/>
      <c r="BU448" s="30"/>
      <c r="BV448" s="30"/>
      <c r="BW448" s="30"/>
      <c r="BX448" s="33"/>
      <c r="BY448" s="21"/>
      <c r="BZ448" s="23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2"/>
      <c r="CQ448" s="32"/>
      <c r="CR448" s="31"/>
      <c r="CS448" s="30"/>
      <c r="CT448" s="30"/>
      <c r="CU448" s="30"/>
      <c r="CV448" s="30"/>
      <c r="CW448" s="33"/>
      <c r="CX448" s="21"/>
      <c r="CY448" s="23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2"/>
      <c r="DP448" s="32"/>
      <c r="DQ448" s="31"/>
      <c r="DR448" s="30"/>
      <c r="DS448" s="30"/>
      <c r="DT448" s="30"/>
      <c r="DU448" s="30"/>
      <c r="DV448" s="33"/>
      <c r="DW448" s="21"/>
      <c r="DX448" s="23"/>
      <c r="DY448" s="31"/>
      <c r="DZ448" s="31"/>
      <c r="EA448" s="31"/>
      <c r="EB448" s="31"/>
    </row>
    <row r="449" spans="1:132" s="26" customFormat="1" ht="18.7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0"/>
      <c r="Y449" s="30"/>
      <c r="Z449" s="30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0"/>
      <c r="AV449" s="30"/>
      <c r="AW449" s="30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0"/>
      <c r="BU449" s="30"/>
      <c r="BV449" s="30"/>
      <c r="BW449" s="35"/>
      <c r="BX449" s="35"/>
      <c r="BY449" s="35"/>
      <c r="BZ449" s="35"/>
      <c r="CA449" s="35"/>
      <c r="CB449" s="35"/>
      <c r="CC449" s="35"/>
      <c r="CD449" s="35"/>
      <c r="CE449" s="35"/>
      <c r="CF449" s="35"/>
      <c r="CG449" s="35"/>
      <c r="CH449" s="35"/>
      <c r="CI449" s="35"/>
      <c r="CJ449" s="35"/>
      <c r="CK449" s="35"/>
      <c r="CL449" s="35"/>
      <c r="CM449" s="35"/>
      <c r="CN449" s="35"/>
      <c r="CO449" s="35"/>
      <c r="CP449" s="35"/>
      <c r="CQ449" s="35"/>
      <c r="CR449" s="35"/>
      <c r="CS449" s="30"/>
      <c r="CT449" s="30"/>
      <c r="CU449" s="30"/>
      <c r="CV449" s="35"/>
      <c r="CW449" s="35"/>
      <c r="CX449" s="35"/>
      <c r="CY449" s="35"/>
      <c r="CZ449" s="35"/>
      <c r="DA449" s="35"/>
      <c r="DB449" s="35"/>
      <c r="DC449" s="35"/>
      <c r="DD449" s="35"/>
      <c r="DE449" s="35"/>
      <c r="DF449" s="35"/>
      <c r="DG449" s="35"/>
      <c r="DH449" s="35"/>
      <c r="DI449" s="35"/>
      <c r="DJ449" s="35"/>
      <c r="DK449" s="35"/>
      <c r="DL449" s="35"/>
      <c r="DM449" s="35"/>
      <c r="DN449" s="35"/>
      <c r="DO449" s="35"/>
      <c r="DP449" s="35"/>
      <c r="DQ449" s="35"/>
      <c r="DR449" s="30"/>
      <c r="DS449" s="30"/>
      <c r="DT449" s="30"/>
      <c r="DU449" s="35"/>
      <c r="DV449" s="35"/>
      <c r="DW449" s="35"/>
      <c r="DX449" s="35"/>
      <c r="DY449" s="35"/>
      <c r="DZ449" s="35"/>
      <c r="EA449" s="35"/>
      <c r="EB449" s="35"/>
    </row>
    <row r="450" spans="1:132" s="26" customFormat="1" ht="18.75">
      <c r="A450" s="24"/>
      <c r="B450" s="25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7"/>
      <c r="Y450" s="37"/>
      <c r="Z450" s="37"/>
      <c r="AA450" s="24"/>
      <c r="AB450" s="25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7"/>
      <c r="AV450" s="37"/>
      <c r="AW450" s="37"/>
      <c r="AX450" s="37"/>
      <c r="AY450" s="38"/>
      <c r="AZ450" s="24"/>
      <c r="BA450" s="25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7"/>
      <c r="BU450" s="37"/>
      <c r="BV450" s="37"/>
      <c r="BW450" s="37"/>
      <c r="BX450" s="38"/>
      <c r="BY450" s="24"/>
      <c r="BZ450" s="25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7"/>
      <c r="CT450" s="37"/>
      <c r="CU450" s="37"/>
      <c r="CV450" s="37"/>
      <c r="CW450" s="38"/>
      <c r="CX450" s="24"/>
      <c r="CY450" s="25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36"/>
      <c r="DQ450" s="36"/>
      <c r="DR450" s="37"/>
      <c r="DS450" s="37"/>
      <c r="DT450" s="37"/>
      <c r="DU450" s="37"/>
      <c r="DV450" s="38"/>
      <c r="DW450" s="24"/>
      <c r="DX450" s="25"/>
      <c r="DY450" s="36"/>
      <c r="DZ450" s="36"/>
      <c r="EA450" s="36"/>
      <c r="EB450" s="36"/>
    </row>
    <row r="451" spans="1:132" s="26" customFormat="1" ht="18.75">
      <c r="A451" s="21"/>
      <c r="B451" s="22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2"/>
      <c r="T451" s="31"/>
      <c r="U451" s="31"/>
      <c r="V451" s="31"/>
      <c r="W451" s="31"/>
      <c r="X451" s="30"/>
      <c r="Y451" s="30"/>
      <c r="Z451" s="30"/>
      <c r="AA451" s="21"/>
      <c r="AB451" s="22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2"/>
      <c r="AT451" s="31"/>
      <c r="AU451" s="30"/>
      <c r="AV451" s="30"/>
      <c r="AW451" s="30"/>
      <c r="AX451" s="31"/>
      <c r="AY451" s="33"/>
      <c r="AZ451" s="21"/>
      <c r="BA451" s="22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2"/>
      <c r="BS451" s="31"/>
      <c r="BT451" s="30"/>
      <c r="BU451" s="30"/>
      <c r="BV451" s="30"/>
      <c r="BW451" s="31"/>
      <c r="BX451" s="33"/>
      <c r="BY451" s="21"/>
      <c r="BZ451" s="22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2"/>
      <c r="CR451" s="31"/>
      <c r="CS451" s="30"/>
      <c r="CT451" s="30"/>
      <c r="CU451" s="30"/>
      <c r="CV451" s="31"/>
      <c r="CW451" s="33"/>
      <c r="CX451" s="21"/>
      <c r="CY451" s="22"/>
      <c r="CZ451" s="31"/>
      <c r="DA451" s="31"/>
      <c r="DB451" s="31"/>
      <c r="DC451" s="31"/>
      <c r="DD451" s="31"/>
      <c r="DE451" s="31"/>
      <c r="DF451" s="31"/>
      <c r="DG451" s="31"/>
      <c r="DH451" s="31"/>
      <c r="DI451" s="31"/>
      <c r="DJ451" s="31"/>
      <c r="DK451" s="31"/>
      <c r="DL451" s="31"/>
      <c r="DM451" s="31"/>
      <c r="DN451" s="31"/>
      <c r="DO451" s="31"/>
      <c r="DP451" s="32"/>
      <c r="DQ451" s="31"/>
      <c r="DR451" s="30"/>
      <c r="DS451" s="30"/>
      <c r="DT451" s="30"/>
      <c r="DU451" s="31"/>
      <c r="DV451" s="33"/>
      <c r="DW451" s="21"/>
      <c r="DX451" s="22"/>
      <c r="DY451" s="31"/>
      <c r="DZ451" s="31"/>
      <c r="EA451" s="31"/>
      <c r="EB451" s="31"/>
    </row>
    <row r="452" spans="1:132" s="26" customFormat="1" ht="18.75">
      <c r="A452" s="21"/>
      <c r="B452" s="22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2"/>
      <c r="T452" s="31"/>
      <c r="U452" s="31"/>
      <c r="V452" s="31"/>
      <c r="W452" s="31"/>
      <c r="X452" s="30"/>
      <c r="Y452" s="30"/>
      <c r="Z452" s="30"/>
      <c r="AA452" s="21"/>
      <c r="AB452" s="22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2"/>
      <c r="AT452" s="31"/>
      <c r="AU452" s="30"/>
      <c r="AV452" s="30"/>
      <c r="AW452" s="30"/>
      <c r="AX452" s="31"/>
      <c r="AY452" s="33"/>
      <c r="AZ452" s="21"/>
      <c r="BA452" s="22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2"/>
      <c r="BS452" s="31"/>
      <c r="BT452" s="30"/>
      <c r="BU452" s="30"/>
      <c r="BV452" s="30"/>
      <c r="BW452" s="31"/>
      <c r="BX452" s="33"/>
      <c r="BY452" s="21"/>
      <c r="BZ452" s="22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2"/>
      <c r="CR452" s="31"/>
      <c r="CS452" s="30"/>
      <c r="CT452" s="30"/>
      <c r="CU452" s="30"/>
      <c r="CV452" s="31"/>
      <c r="CW452" s="33"/>
      <c r="CX452" s="21"/>
      <c r="CY452" s="22"/>
      <c r="CZ452" s="31"/>
      <c r="DA452" s="31"/>
      <c r="DB452" s="31"/>
      <c r="DC452" s="31"/>
      <c r="DD452" s="31"/>
      <c r="DE452" s="31"/>
      <c r="DF452" s="31"/>
      <c r="DG452" s="31"/>
      <c r="DH452" s="31"/>
      <c r="DI452" s="31"/>
      <c r="DJ452" s="31"/>
      <c r="DK452" s="31"/>
      <c r="DL452" s="31"/>
      <c r="DM452" s="31"/>
      <c r="DN452" s="31"/>
      <c r="DO452" s="31"/>
      <c r="DP452" s="32"/>
      <c r="DQ452" s="31"/>
      <c r="DR452" s="30"/>
      <c r="DS452" s="30"/>
      <c r="DT452" s="30"/>
      <c r="DU452" s="31"/>
      <c r="DV452" s="33"/>
      <c r="DW452" s="21"/>
      <c r="DX452" s="22"/>
      <c r="DY452" s="31"/>
      <c r="DZ452" s="31"/>
      <c r="EA452" s="31"/>
      <c r="EB452" s="31"/>
    </row>
    <row r="453" spans="1:132" s="26" customFormat="1" ht="18.75">
      <c r="A453" s="21"/>
      <c r="B453" s="22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2"/>
      <c r="T453" s="31"/>
      <c r="U453" s="31"/>
      <c r="V453" s="31"/>
      <c r="W453" s="31"/>
      <c r="X453" s="30"/>
      <c r="Y453" s="30"/>
      <c r="Z453" s="30"/>
      <c r="AA453" s="21"/>
      <c r="AB453" s="22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2"/>
      <c r="AT453" s="31"/>
      <c r="AU453" s="30"/>
      <c r="AV453" s="30"/>
      <c r="AW453" s="30"/>
      <c r="AX453" s="31"/>
      <c r="AY453" s="33"/>
      <c r="AZ453" s="21"/>
      <c r="BA453" s="22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2"/>
      <c r="BS453" s="31"/>
      <c r="BT453" s="30"/>
      <c r="BU453" s="30"/>
      <c r="BV453" s="30"/>
      <c r="BW453" s="31"/>
      <c r="BX453" s="33"/>
      <c r="BY453" s="21"/>
      <c r="BZ453" s="22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2"/>
      <c r="CR453" s="31"/>
      <c r="CS453" s="30"/>
      <c r="CT453" s="30"/>
      <c r="CU453" s="30"/>
      <c r="CV453" s="31"/>
      <c r="CW453" s="33"/>
      <c r="CX453" s="21"/>
      <c r="CY453" s="22"/>
      <c r="CZ453" s="31"/>
      <c r="DA453" s="31"/>
      <c r="DB453" s="31"/>
      <c r="DC453" s="31"/>
      <c r="DD453" s="31"/>
      <c r="DE453" s="31"/>
      <c r="DF453" s="31"/>
      <c r="DG453" s="31"/>
      <c r="DH453" s="31"/>
      <c r="DI453" s="31"/>
      <c r="DJ453" s="31"/>
      <c r="DK453" s="31"/>
      <c r="DL453" s="31"/>
      <c r="DM453" s="31"/>
      <c r="DN453" s="31"/>
      <c r="DO453" s="31"/>
      <c r="DP453" s="32"/>
      <c r="DQ453" s="31"/>
      <c r="DR453" s="30"/>
      <c r="DS453" s="30"/>
      <c r="DT453" s="30"/>
      <c r="DU453" s="31"/>
      <c r="DV453" s="33"/>
      <c r="DW453" s="21"/>
      <c r="DX453" s="22"/>
      <c r="DY453" s="31"/>
      <c r="DZ453" s="31"/>
      <c r="EA453" s="31"/>
      <c r="EB453" s="31"/>
    </row>
    <row r="454" spans="1:132" s="26" customFormat="1" ht="18.75">
      <c r="A454" s="21"/>
      <c r="B454" s="22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2"/>
      <c r="T454" s="31"/>
      <c r="U454" s="31"/>
      <c r="V454" s="31"/>
      <c r="W454" s="31"/>
      <c r="X454" s="30"/>
      <c r="Y454" s="30"/>
      <c r="Z454" s="30"/>
      <c r="AA454" s="21"/>
      <c r="AB454" s="22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2"/>
      <c r="AT454" s="31"/>
      <c r="AU454" s="30"/>
      <c r="AV454" s="30"/>
      <c r="AW454" s="30"/>
      <c r="AX454" s="31"/>
      <c r="AY454" s="33"/>
      <c r="AZ454" s="21"/>
      <c r="BA454" s="22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2"/>
      <c r="BS454" s="31"/>
      <c r="BT454" s="30"/>
      <c r="BU454" s="30"/>
      <c r="BV454" s="30"/>
      <c r="BW454" s="31"/>
      <c r="BX454" s="33"/>
      <c r="BY454" s="21"/>
      <c r="BZ454" s="22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  <c r="CO454" s="31"/>
      <c r="CP454" s="31"/>
      <c r="CQ454" s="32"/>
      <c r="CR454" s="31"/>
      <c r="CS454" s="30"/>
      <c r="CT454" s="30"/>
      <c r="CU454" s="30"/>
      <c r="CV454" s="31"/>
      <c r="CW454" s="33"/>
      <c r="CX454" s="21"/>
      <c r="CY454" s="22"/>
      <c r="CZ454" s="31"/>
      <c r="DA454" s="31"/>
      <c r="DB454" s="31"/>
      <c r="DC454" s="31"/>
      <c r="DD454" s="31"/>
      <c r="DE454" s="31"/>
      <c r="DF454" s="31"/>
      <c r="DG454" s="31"/>
      <c r="DH454" s="31"/>
      <c r="DI454" s="31"/>
      <c r="DJ454" s="31"/>
      <c r="DK454" s="31"/>
      <c r="DL454" s="31"/>
      <c r="DM454" s="31"/>
      <c r="DN454" s="31"/>
      <c r="DO454" s="31"/>
      <c r="DP454" s="32"/>
      <c r="DQ454" s="31"/>
      <c r="DR454" s="30"/>
      <c r="DS454" s="30"/>
      <c r="DT454" s="30"/>
      <c r="DU454" s="31"/>
      <c r="DV454" s="33"/>
      <c r="DW454" s="21"/>
      <c r="DX454" s="22"/>
      <c r="DY454" s="31"/>
      <c r="DZ454" s="31"/>
      <c r="EA454" s="31"/>
      <c r="EB454" s="31"/>
    </row>
    <row r="455" spans="1:132" s="26" customFormat="1" ht="18.75">
      <c r="A455" s="21"/>
      <c r="B455" s="22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2"/>
      <c r="T455" s="31"/>
      <c r="U455" s="31"/>
      <c r="V455" s="31"/>
      <c r="W455" s="31"/>
      <c r="X455" s="30"/>
      <c r="Y455" s="30"/>
      <c r="Z455" s="30"/>
      <c r="AA455" s="21"/>
      <c r="AB455" s="22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2"/>
      <c r="AT455" s="31"/>
      <c r="AU455" s="30"/>
      <c r="AV455" s="30"/>
      <c r="AW455" s="30"/>
      <c r="AX455" s="31"/>
      <c r="AY455" s="33"/>
      <c r="AZ455" s="21"/>
      <c r="BA455" s="22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2"/>
      <c r="BS455" s="31"/>
      <c r="BT455" s="30"/>
      <c r="BU455" s="30"/>
      <c r="BV455" s="30"/>
      <c r="BW455" s="31"/>
      <c r="BX455" s="33"/>
      <c r="BY455" s="21"/>
      <c r="BZ455" s="22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  <c r="CO455" s="31"/>
      <c r="CP455" s="31"/>
      <c r="CQ455" s="32"/>
      <c r="CR455" s="31"/>
      <c r="CS455" s="30"/>
      <c r="CT455" s="30"/>
      <c r="CU455" s="30"/>
      <c r="CV455" s="31"/>
      <c r="CW455" s="33"/>
      <c r="CX455" s="21"/>
      <c r="CY455" s="22"/>
      <c r="CZ455" s="31"/>
      <c r="DA455" s="31"/>
      <c r="DB455" s="31"/>
      <c r="DC455" s="31"/>
      <c r="DD455" s="31"/>
      <c r="DE455" s="31"/>
      <c r="DF455" s="31"/>
      <c r="DG455" s="31"/>
      <c r="DH455" s="31"/>
      <c r="DI455" s="31"/>
      <c r="DJ455" s="31"/>
      <c r="DK455" s="31"/>
      <c r="DL455" s="31"/>
      <c r="DM455" s="31"/>
      <c r="DN455" s="31"/>
      <c r="DO455" s="31"/>
      <c r="DP455" s="32"/>
      <c r="DQ455" s="31"/>
      <c r="DR455" s="30"/>
      <c r="DS455" s="30"/>
      <c r="DT455" s="30"/>
      <c r="DU455" s="31"/>
      <c r="DV455" s="33"/>
      <c r="DW455" s="21"/>
      <c r="DX455" s="22"/>
      <c r="DY455" s="31"/>
      <c r="DZ455" s="31"/>
      <c r="EA455" s="31"/>
      <c r="EB455" s="31"/>
    </row>
    <row r="456" spans="1:132" s="26" customFormat="1" ht="18.75">
      <c r="A456" s="102"/>
      <c r="B456" s="102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102"/>
      <c r="AB456" s="102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40"/>
      <c r="AZ456" s="102"/>
      <c r="BA456" s="102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40"/>
      <c r="BY456" s="102"/>
      <c r="BZ456" s="102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40"/>
      <c r="CX456" s="102"/>
      <c r="CY456" s="102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  <c r="DS456" s="39"/>
      <c r="DT456" s="39"/>
      <c r="DU456" s="39"/>
      <c r="DV456" s="40"/>
      <c r="DW456" s="102"/>
      <c r="DX456" s="102"/>
      <c r="DY456" s="39"/>
      <c r="DZ456" s="39"/>
      <c r="EA456" s="39"/>
      <c r="EB456" s="39"/>
    </row>
    <row r="457" spans="1:132" s="26" customFormat="1" ht="18.75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  <c r="CB457" s="103"/>
      <c r="CC457" s="103"/>
      <c r="CD457" s="103"/>
      <c r="CE457" s="103"/>
      <c r="CF457" s="103"/>
      <c r="CG457" s="103"/>
      <c r="CH457" s="103"/>
      <c r="CI457" s="103"/>
      <c r="CJ457" s="103"/>
      <c r="CK457" s="103"/>
      <c r="CL457" s="103"/>
      <c r="CM457" s="103"/>
      <c r="CN457" s="103"/>
      <c r="CO457" s="103"/>
      <c r="CP457" s="103"/>
      <c r="CQ457" s="103"/>
      <c r="CR457" s="103"/>
      <c r="CS457" s="103"/>
      <c r="CT457" s="103"/>
      <c r="CU457" s="103"/>
      <c r="CV457" s="103"/>
      <c r="CW457" s="103"/>
      <c r="CX457" s="103"/>
      <c r="CY457" s="103"/>
      <c r="CZ457" s="103"/>
      <c r="DA457" s="103"/>
      <c r="DB457" s="103"/>
      <c r="DC457" s="103"/>
      <c r="DD457" s="103"/>
      <c r="DE457" s="103"/>
      <c r="DF457" s="103"/>
      <c r="DG457" s="103"/>
      <c r="DH457" s="103"/>
      <c r="DI457" s="103"/>
      <c r="DJ457" s="103"/>
      <c r="DK457" s="103"/>
      <c r="DL457" s="103"/>
      <c r="DM457" s="103"/>
      <c r="DN457" s="103"/>
      <c r="DO457" s="103"/>
      <c r="DP457" s="103"/>
      <c r="DQ457" s="103"/>
      <c r="DR457" s="103"/>
      <c r="DS457" s="103"/>
      <c r="DT457" s="103"/>
      <c r="DU457" s="103"/>
      <c r="DV457" s="103"/>
      <c r="DW457" s="103"/>
      <c r="DX457" s="103"/>
      <c r="DY457" s="103"/>
      <c r="DZ457" s="103"/>
      <c r="EA457" s="103"/>
      <c r="EB457" s="103"/>
    </row>
    <row r="458" spans="1:132" s="26" customFormat="1" ht="18.75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  <c r="AO458" s="101"/>
      <c r="AP458" s="101"/>
      <c r="AQ458" s="101"/>
      <c r="AR458" s="101"/>
      <c r="AS458" s="101"/>
      <c r="AT458" s="101"/>
      <c r="AU458" s="101"/>
      <c r="AV458" s="101"/>
      <c r="AW458" s="101"/>
      <c r="AX458" s="101"/>
      <c r="AY458" s="101"/>
      <c r="AZ458" s="101"/>
      <c r="BA458" s="101"/>
      <c r="BB458" s="101"/>
      <c r="BC458" s="101"/>
      <c r="BD458" s="101"/>
      <c r="BE458" s="101"/>
      <c r="BF458" s="101"/>
      <c r="BG458" s="101"/>
      <c r="BH458" s="101"/>
      <c r="BI458" s="101"/>
      <c r="BJ458" s="101"/>
      <c r="BK458" s="101"/>
      <c r="BL458" s="101"/>
      <c r="BM458" s="101"/>
      <c r="BN458" s="101"/>
      <c r="BO458" s="101"/>
      <c r="BP458" s="101"/>
      <c r="BQ458" s="101"/>
      <c r="BR458" s="101"/>
      <c r="BS458" s="101"/>
      <c r="BT458" s="101"/>
      <c r="BU458" s="101"/>
      <c r="BV458" s="101"/>
      <c r="BW458" s="101"/>
      <c r="BX458" s="101"/>
      <c r="BY458" s="101"/>
      <c r="BZ458" s="101"/>
      <c r="CA458" s="101"/>
      <c r="CB458" s="101"/>
      <c r="CC458" s="101"/>
      <c r="CD458" s="101"/>
      <c r="CE458" s="101"/>
      <c r="CF458" s="101"/>
      <c r="CG458" s="101"/>
      <c r="CH458" s="101"/>
      <c r="CI458" s="101"/>
      <c r="CJ458" s="101"/>
      <c r="CK458" s="101"/>
      <c r="CL458" s="101"/>
      <c r="CM458" s="101"/>
      <c r="CN458" s="101"/>
      <c r="CO458" s="101"/>
      <c r="CP458" s="101"/>
      <c r="CQ458" s="101"/>
      <c r="CR458" s="101"/>
      <c r="CS458" s="101"/>
      <c r="CT458" s="101"/>
      <c r="CU458" s="101"/>
      <c r="CV458" s="101"/>
      <c r="CW458" s="101"/>
      <c r="CX458" s="101"/>
      <c r="CY458" s="101"/>
      <c r="CZ458" s="101"/>
      <c r="DA458" s="101"/>
      <c r="DB458" s="101"/>
      <c r="DC458" s="101"/>
      <c r="DD458" s="101"/>
      <c r="DE458" s="101"/>
      <c r="DF458" s="101"/>
      <c r="DG458" s="101"/>
      <c r="DH458" s="101"/>
      <c r="DI458" s="101"/>
      <c r="DJ458" s="101"/>
      <c r="DK458" s="101"/>
      <c r="DL458" s="101"/>
      <c r="DM458" s="101"/>
      <c r="DN458" s="101"/>
      <c r="DO458" s="101"/>
      <c r="DP458" s="101"/>
      <c r="DQ458" s="101"/>
      <c r="DR458" s="101"/>
      <c r="DS458" s="101"/>
      <c r="DT458" s="101"/>
      <c r="DU458" s="101"/>
      <c r="DV458" s="101"/>
      <c r="DW458" s="101"/>
      <c r="DX458" s="101"/>
      <c r="DY458" s="101"/>
      <c r="DZ458" s="101"/>
      <c r="EA458" s="101"/>
      <c r="EB458" s="101"/>
    </row>
    <row r="459" spans="1:132" s="26" customFormat="1" ht="18.75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  <c r="AO459" s="101"/>
      <c r="AP459" s="101"/>
      <c r="AQ459" s="101"/>
      <c r="AR459" s="101"/>
      <c r="AS459" s="101"/>
      <c r="AT459" s="101"/>
      <c r="AU459" s="101"/>
      <c r="AV459" s="101"/>
      <c r="AW459" s="101"/>
      <c r="AX459" s="101"/>
      <c r="AY459" s="101"/>
      <c r="AZ459" s="101"/>
      <c r="BA459" s="101"/>
      <c r="BB459" s="101"/>
      <c r="BC459" s="101"/>
      <c r="BD459" s="101"/>
      <c r="BE459" s="101"/>
      <c r="BF459" s="101"/>
      <c r="BG459" s="101"/>
      <c r="BH459" s="101"/>
      <c r="BI459" s="101"/>
      <c r="BJ459" s="101"/>
      <c r="BK459" s="101"/>
      <c r="BL459" s="101"/>
      <c r="BM459" s="101"/>
      <c r="BN459" s="101"/>
      <c r="BO459" s="101"/>
      <c r="BP459" s="101"/>
      <c r="BQ459" s="101"/>
      <c r="BR459" s="101"/>
      <c r="BS459" s="101"/>
      <c r="BT459" s="101"/>
      <c r="BU459" s="101"/>
      <c r="BV459" s="101"/>
      <c r="BW459" s="101"/>
      <c r="BX459" s="101"/>
      <c r="BY459" s="101"/>
      <c r="BZ459" s="101"/>
      <c r="CA459" s="101"/>
      <c r="CB459" s="101"/>
      <c r="CC459" s="101"/>
      <c r="CD459" s="101"/>
      <c r="CE459" s="101"/>
      <c r="CF459" s="101"/>
      <c r="CG459" s="101"/>
      <c r="CH459" s="101"/>
      <c r="CI459" s="101"/>
      <c r="CJ459" s="101"/>
      <c r="CK459" s="101"/>
      <c r="CL459" s="101"/>
      <c r="CM459" s="101"/>
      <c r="CN459" s="101"/>
      <c r="CO459" s="101"/>
      <c r="CP459" s="101"/>
      <c r="CQ459" s="101"/>
      <c r="CR459" s="101"/>
      <c r="CS459" s="101"/>
      <c r="CT459" s="101"/>
      <c r="CU459" s="101"/>
      <c r="CV459" s="101"/>
      <c r="CW459" s="101"/>
      <c r="CX459" s="101"/>
      <c r="CY459" s="101"/>
      <c r="CZ459" s="101"/>
      <c r="DA459" s="101"/>
      <c r="DB459" s="101"/>
      <c r="DC459" s="101"/>
      <c r="DD459" s="101"/>
      <c r="DE459" s="101"/>
      <c r="DF459" s="101"/>
      <c r="DG459" s="101"/>
      <c r="DH459" s="101"/>
      <c r="DI459" s="101"/>
      <c r="DJ459" s="101"/>
      <c r="DK459" s="101"/>
      <c r="DL459" s="101"/>
      <c r="DM459" s="101"/>
      <c r="DN459" s="101"/>
      <c r="DO459" s="101"/>
      <c r="DP459" s="101"/>
      <c r="DQ459" s="101"/>
      <c r="DR459" s="101"/>
      <c r="DS459" s="101"/>
      <c r="DT459" s="101"/>
      <c r="DU459" s="101"/>
      <c r="DV459" s="101"/>
      <c r="DW459" s="101"/>
      <c r="DX459" s="101"/>
      <c r="DY459" s="101"/>
      <c r="DZ459" s="101"/>
      <c r="EA459" s="101"/>
      <c r="EB459" s="101"/>
    </row>
    <row r="460" spans="1:132" s="26" customFormat="1" ht="18.75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8"/>
      <c r="BD460" s="108"/>
      <c r="BE460" s="108"/>
      <c r="BF460" s="108"/>
      <c r="BG460" s="108"/>
      <c r="BH460" s="108"/>
      <c r="BI460" s="108"/>
      <c r="BJ460" s="108"/>
      <c r="BK460" s="108"/>
      <c r="BL460" s="108"/>
      <c r="BM460" s="108"/>
      <c r="BN460" s="108"/>
      <c r="BO460" s="108"/>
      <c r="BP460" s="108"/>
      <c r="BQ460" s="108"/>
      <c r="BR460" s="108"/>
      <c r="BS460" s="108"/>
      <c r="BT460" s="108"/>
      <c r="BU460" s="108"/>
      <c r="BV460" s="108"/>
      <c r="BW460" s="108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08"/>
      <c r="CM460" s="108"/>
      <c r="CN460" s="108"/>
      <c r="CO460" s="108"/>
      <c r="CP460" s="108"/>
      <c r="CQ460" s="108"/>
      <c r="CR460" s="108"/>
      <c r="CS460" s="108"/>
      <c r="CT460" s="108"/>
      <c r="CU460" s="108"/>
      <c r="CV460" s="108"/>
      <c r="CW460" s="108"/>
      <c r="CX460" s="108"/>
      <c r="CY460" s="108"/>
      <c r="CZ460" s="108"/>
      <c r="DA460" s="108"/>
      <c r="DB460" s="108"/>
      <c r="DC460" s="108"/>
      <c r="DD460" s="108"/>
      <c r="DE460" s="108"/>
      <c r="DF460" s="108"/>
      <c r="DG460" s="108"/>
      <c r="DH460" s="108"/>
      <c r="DI460" s="108"/>
      <c r="DJ460" s="108"/>
      <c r="DK460" s="108"/>
      <c r="DL460" s="108"/>
      <c r="DM460" s="108"/>
      <c r="DN460" s="108"/>
      <c r="DO460" s="108"/>
      <c r="DP460" s="108"/>
      <c r="DQ460" s="108"/>
      <c r="DR460" s="108"/>
      <c r="DS460" s="108"/>
      <c r="DT460" s="108"/>
      <c r="DU460" s="108"/>
      <c r="DV460" s="108"/>
      <c r="DW460" s="108"/>
      <c r="DX460" s="108"/>
      <c r="DY460" s="108"/>
      <c r="DZ460" s="108"/>
      <c r="EA460" s="108"/>
      <c r="EB460" s="108"/>
    </row>
    <row r="461" spans="1:132" s="26" customFormat="1" ht="18.75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7"/>
      <c r="AV461" s="107"/>
      <c r="AW461" s="107"/>
      <c r="AX461" s="107"/>
      <c r="AY461" s="107"/>
      <c r="AZ461" s="107"/>
      <c r="BA461" s="107"/>
      <c r="BB461" s="107"/>
      <c r="BC461" s="107"/>
      <c r="BD461" s="107"/>
      <c r="BE461" s="107"/>
      <c r="BF461" s="107"/>
      <c r="BG461" s="107"/>
      <c r="BH461" s="107"/>
      <c r="BI461" s="107"/>
      <c r="BJ461" s="107"/>
      <c r="BK461" s="107"/>
      <c r="BL461" s="107"/>
      <c r="BM461" s="107"/>
      <c r="BN461" s="107"/>
      <c r="BO461" s="107"/>
      <c r="BP461" s="107"/>
      <c r="BQ461" s="107"/>
      <c r="BR461" s="107"/>
      <c r="BS461" s="107"/>
      <c r="BT461" s="107"/>
      <c r="BU461" s="107"/>
      <c r="BV461" s="107"/>
      <c r="BW461" s="107"/>
      <c r="BX461" s="107"/>
      <c r="BY461" s="107"/>
      <c r="BZ461" s="107"/>
      <c r="CA461" s="107"/>
      <c r="CB461" s="107"/>
      <c r="CC461" s="107"/>
      <c r="CD461" s="107"/>
      <c r="CE461" s="107"/>
      <c r="CF461" s="107"/>
      <c r="CG461" s="107"/>
      <c r="CH461" s="107"/>
      <c r="CI461" s="107"/>
      <c r="CJ461" s="107"/>
      <c r="CK461" s="107"/>
      <c r="CL461" s="107"/>
      <c r="CM461" s="107"/>
      <c r="CN461" s="107"/>
      <c r="CO461" s="107"/>
      <c r="CP461" s="107"/>
      <c r="CQ461" s="107"/>
      <c r="CR461" s="107"/>
      <c r="CS461" s="107"/>
      <c r="CT461" s="107"/>
      <c r="CU461" s="107"/>
      <c r="CV461" s="107"/>
      <c r="CW461" s="107"/>
      <c r="CX461" s="107"/>
      <c r="CY461" s="107"/>
      <c r="CZ461" s="107"/>
      <c r="DA461" s="107"/>
      <c r="DB461" s="107"/>
      <c r="DC461" s="107"/>
      <c r="DD461" s="107"/>
      <c r="DE461" s="107"/>
      <c r="DF461" s="107"/>
      <c r="DG461" s="107"/>
      <c r="DH461" s="107"/>
      <c r="DI461" s="107"/>
      <c r="DJ461" s="107"/>
      <c r="DK461" s="107"/>
      <c r="DL461" s="107"/>
      <c r="DM461" s="107"/>
      <c r="DN461" s="107"/>
      <c r="DO461" s="107"/>
      <c r="DP461" s="107"/>
      <c r="DQ461" s="107"/>
      <c r="DR461" s="107"/>
      <c r="DS461" s="107"/>
      <c r="DT461" s="107"/>
      <c r="DU461" s="107"/>
      <c r="DV461" s="107"/>
      <c r="DW461" s="107"/>
      <c r="DX461" s="107"/>
      <c r="DY461" s="107"/>
      <c r="DZ461" s="107"/>
      <c r="EA461" s="107"/>
      <c r="EB461" s="107"/>
    </row>
    <row r="462" spans="1:132" s="26" customFormat="1" ht="18.75">
      <c r="A462" s="104"/>
      <c r="B462" s="104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4"/>
      <c r="AB462" s="104"/>
      <c r="AC462" s="101"/>
      <c r="AD462" s="101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  <c r="AO462" s="101"/>
      <c r="AP462" s="101"/>
      <c r="AQ462" s="101"/>
      <c r="AR462" s="101"/>
      <c r="AS462" s="101"/>
      <c r="AT462" s="101"/>
      <c r="AU462" s="101"/>
      <c r="AV462" s="101"/>
      <c r="AW462" s="101"/>
      <c r="AX462" s="101"/>
      <c r="AY462" s="105"/>
      <c r="AZ462" s="104"/>
      <c r="BA462" s="104"/>
      <c r="BB462" s="101"/>
      <c r="BC462" s="101"/>
      <c r="BD462" s="101"/>
      <c r="BE462" s="101"/>
      <c r="BF462" s="101"/>
      <c r="BG462" s="101"/>
      <c r="BH462" s="101"/>
      <c r="BI462" s="101"/>
      <c r="BJ462" s="101"/>
      <c r="BK462" s="101"/>
      <c r="BL462" s="101"/>
      <c r="BM462" s="101"/>
      <c r="BN462" s="101"/>
      <c r="BO462" s="101"/>
      <c r="BP462" s="101"/>
      <c r="BQ462" s="101"/>
      <c r="BR462" s="101"/>
      <c r="BS462" s="101"/>
      <c r="BT462" s="101"/>
      <c r="BU462" s="101"/>
      <c r="BV462" s="101"/>
      <c r="BW462" s="101"/>
      <c r="BX462" s="105"/>
      <c r="BY462" s="104"/>
      <c r="BZ462" s="104"/>
      <c r="CA462" s="101"/>
      <c r="CB462" s="101"/>
      <c r="CC462" s="101"/>
      <c r="CD462" s="101"/>
      <c r="CE462" s="101"/>
      <c r="CF462" s="101"/>
      <c r="CG462" s="101"/>
      <c r="CH462" s="101"/>
      <c r="CI462" s="101"/>
      <c r="CJ462" s="101"/>
      <c r="CK462" s="101"/>
      <c r="CL462" s="101"/>
      <c r="CM462" s="101"/>
      <c r="CN462" s="101"/>
      <c r="CO462" s="101"/>
      <c r="CP462" s="101"/>
      <c r="CQ462" s="101"/>
      <c r="CR462" s="101"/>
      <c r="CS462" s="101"/>
      <c r="CT462" s="101"/>
      <c r="CU462" s="101"/>
      <c r="CV462" s="101"/>
      <c r="CW462" s="105"/>
      <c r="CX462" s="104"/>
      <c r="CY462" s="104"/>
      <c r="CZ462" s="101"/>
      <c r="DA462" s="101"/>
      <c r="DB462" s="101"/>
      <c r="DC462" s="101"/>
      <c r="DD462" s="101"/>
      <c r="DE462" s="101"/>
      <c r="DF462" s="101"/>
      <c r="DG462" s="101"/>
      <c r="DH462" s="101"/>
      <c r="DI462" s="101"/>
      <c r="DJ462" s="101"/>
      <c r="DK462" s="101"/>
      <c r="DL462" s="101"/>
      <c r="DM462" s="101"/>
      <c r="DN462" s="101"/>
      <c r="DO462" s="101"/>
      <c r="DP462" s="101"/>
      <c r="DQ462" s="101"/>
      <c r="DR462" s="101"/>
      <c r="DS462" s="101"/>
      <c r="DT462" s="101"/>
      <c r="DU462" s="101"/>
      <c r="DV462" s="105"/>
      <c r="DW462" s="104"/>
      <c r="DX462" s="104"/>
      <c r="DY462" s="101"/>
      <c r="DZ462" s="101"/>
      <c r="EA462" s="101"/>
      <c r="EB462" s="101"/>
    </row>
    <row r="463" spans="1:132" s="26" customFormat="1" ht="18.75">
      <c r="A463" s="104"/>
      <c r="B463" s="104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8"/>
      <c r="N463" s="28"/>
      <c r="O463" s="27"/>
      <c r="P463" s="28"/>
      <c r="Q463" s="28"/>
      <c r="R463" s="27"/>
      <c r="S463" s="28"/>
      <c r="T463" s="28"/>
      <c r="U463" s="28"/>
      <c r="V463" s="28"/>
      <c r="W463" s="28"/>
      <c r="X463" s="27"/>
      <c r="Y463" s="27"/>
      <c r="Z463" s="27"/>
      <c r="AA463" s="104"/>
      <c r="AB463" s="104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8"/>
      <c r="AN463" s="28"/>
      <c r="AO463" s="27"/>
      <c r="AP463" s="28"/>
      <c r="AQ463" s="28"/>
      <c r="AR463" s="27"/>
      <c r="AS463" s="28"/>
      <c r="AT463" s="28"/>
      <c r="AU463" s="27"/>
      <c r="AV463" s="27"/>
      <c r="AW463" s="27"/>
      <c r="AX463" s="28"/>
      <c r="AY463" s="106"/>
      <c r="AZ463" s="104"/>
      <c r="BA463" s="104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8"/>
      <c r="BM463" s="28"/>
      <c r="BN463" s="27"/>
      <c r="BO463" s="28"/>
      <c r="BP463" s="28"/>
      <c r="BQ463" s="27"/>
      <c r="BR463" s="28"/>
      <c r="BS463" s="28"/>
      <c r="BT463" s="27"/>
      <c r="BU463" s="27"/>
      <c r="BV463" s="27"/>
      <c r="BW463" s="28"/>
      <c r="BX463" s="106"/>
      <c r="BY463" s="104"/>
      <c r="BZ463" s="104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8"/>
      <c r="CL463" s="28"/>
      <c r="CM463" s="27"/>
      <c r="CN463" s="28"/>
      <c r="CO463" s="28"/>
      <c r="CP463" s="27"/>
      <c r="CQ463" s="28"/>
      <c r="CR463" s="28"/>
      <c r="CS463" s="27"/>
      <c r="CT463" s="27"/>
      <c r="CU463" s="27"/>
      <c r="CV463" s="28"/>
      <c r="CW463" s="106"/>
      <c r="CX463" s="104"/>
      <c r="CY463" s="104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8"/>
      <c r="DK463" s="28"/>
      <c r="DL463" s="27"/>
      <c r="DM463" s="28"/>
      <c r="DN463" s="28"/>
      <c r="DO463" s="27"/>
      <c r="DP463" s="28"/>
      <c r="DQ463" s="28"/>
      <c r="DR463" s="27"/>
      <c r="DS463" s="27"/>
      <c r="DT463" s="27"/>
      <c r="DU463" s="28"/>
      <c r="DV463" s="106"/>
      <c r="DW463" s="104"/>
      <c r="DX463" s="104"/>
      <c r="DY463" s="27"/>
      <c r="DZ463" s="27"/>
      <c r="EA463" s="27"/>
      <c r="EB463" s="27"/>
    </row>
    <row r="464" spans="1:132" s="26" customFormat="1" ht="18.75">
      <c r="A464" s="29"/>
      <c r="B464" s="18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1"/>
      <c r="S464" s="32"/>
      <c r="T464" s="31"/>
      <c r="U464" s="31"/>
      <c r="V464" s="31"/>
      <c r="W464" s="31"/>
      <c r="X464" s="30"/>
      <c r="Y464" s="30"/>
      <c r="Z464" s="30"/>
      <c r="AA464" s="29"/>
      <c r="AB464" s="18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1"/>
      <c r="AS464" s="32"/>
      <c r="AT464" s="31"/>
      <c r="AU464" s="30"/>
      <c r="AV464" s="30"/>
      <c r="AW464" s="30"/>
      <c r="AX464" s="30"/>
      <c r="AY464" s="33"/>
      <c r="AZ464" s="29"/>
      <c r="BA464" s="18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1"/>
      <c r="BR464" s="32"/>
      <c r="BS464" s="31"/>
      <c r="BT464" s="30"/>
      <c r="BU464" s="30"/>
      <c r="BV464" s="30"/>
      <c r="BW464" s="30"/>
      <c r="BX464" s="33"/>
      <c r="BY464" s="29"/>
      <c r="BZ464" s="18"/>
      <c r="CA464" s="30"/>
      <c r="CB464" s="30"/>
      <c r="CC464" s="30"/>
      <c r="CD464" s="30"/>
      <c r="CE464" s="30"/>
      <c r="CF464" s="30"/>
      <c r="CG464" s="30"/>
      <c r="CH464" s="30"/>
      <c r="CI464" s="30"/>
      <c r="CJ464" s="30"/>
      <c r="CK464" s="30"/>
      <c r="CL464" s="30"/>
      <c r="CM464" s="30"/>
      <c r="CN464" s="30"/>
      <c r="CO464" s="30"/>
      <c r="CP464" s="31"/>
      <c r="CQ464" s="32"/>
      <c r="CR464" s="31"/>
      <c r="CS464" s="30"/>
      <c r="CT464" s="30"/>
      <c r="CU464" s="30"/>
      <c r="CV464" s="30"/>
      <c r="CW464" s="33"/>
      <c r="CX464" s="29"/>
      <c r="CY464" s="18"/>
      <c r="CZ464" s="30"/>
      <c r="DA464" s="30"/>
      <c r="DB464" s="30"/>
      <c r="DC464" s="30"/>
      <c r="DD464" s="30"/>
      <c r="DE464" s="30"/>
      <c r="DF464" s="30"/>
      <c r="DG464" s="30"/>
      <c r="DH464" s="30"/>
      <c r="DI464" s="30"/>
      <c r="DJ464" s="30"/>
      <c r="DK464" s="30"/>
      <c r="DL464" s="30"/>
      <c r="DM464" s="30"/>
      <c r="DN464" s="30"/>
      <c r="DO464" s="31"/>
      <c r="DP464" s="32"/>
      <c r="DQ464" s="31"/>
      <c r="DR464" s="30"/>
      <c r="DS464" s="30"/>
      <c r="DT464" s="30"/>
      <c r="DU464" s="30"/>
      <c r="DV464" s="33"/>
      <c r="DW464" s="29"/>
      <c r="DX464" s="18"/>
      <c r="DY464" s="30"/>
      <c r="DZ464" s="30"/>
      <c r="EA464" s="30"/>
      <c r="EB464" s="30"/>
    </row>
    <row r="465" spans="1:132" s="26" customFormat="1" ht="18.75">
      <c r="A465" s="29"/>
      <c r="B465" s="34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1"/>
      <c r="S465" s="32"/>
      <c r="T465" s="31"/>
      <c r="U465" s="31"/>
      <c r="V465" s="31"/>
      <c r="W465" s="31"/>
      <c r="X465" s="30"/>
      <c r="Y465" s="30"/>
      <c r="Z465" s="30"/>
      <c r="AA465" s="29"/>
      <c r="AB465" s="34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1"/>
      <c r="AS465" s="32"/>
      <c r="AT465" s="31"/>
      <c r="AU465" s="30"/>
      <c r="AV465" s="30"/>
      <c r="AW465" s="30"/>
      <c r="AX465" s="30"/>
      <c r="AY465" s="33"/>
      <c r="AZ465" s="29"/>
      <c r="BA465" s="34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1"/>
      <c r="BR465" s="32"/>
      <c r="BS465" s="31"/>
      <c r="BT465" s="30"/>
      <c r="BU465" s="30"/>
      <c r="BV465" s="30"/>
      <c r="BW465" s="30"/>
      <c r="BX465" s="33"/>
      <c r="BY465" s="29"/>
      <c r="BZ465" s="34"/>
      <c r="CA465" s="30"/>
      <c r="CB465" s="30"/>
      <c r="CC465" s="30"/>
      <c r="CD465" s="30"/>
      <c r="CE465" s="30"/>
      <c r="CF465" s="30"/>
      <c r="CG465" s="30"/>
      <c r="CH465" s="30"/>
      <c r="CI465" s="30"/>
      <c r="CJ465" s="30"/>
      <c r="CK465" s="30"/>
      <c r="CL465" s="30"/>
      <c r="CM465" s="30"/>
      <c r="CN465" s="30"/>
      <c r="CO465" s="30"/>
      <c r="CP465" s="31"/>
      <c r="CQ465" s="32"/>
      <c r="CR465" s="31"/>
      <c r="CS465" s="30"/>
      <c r="CT465" s="30"/>
      <c r="CU465" s="30"/>
      <c r="CV465" s="30"/>
      <c r="CW465" s="33"/>
      <c r="CX465" s="29"/>
      <c r="CY465" s="34"/>
      <c r="CZ465" s="30"/>
      <c r="DA465" s="30"/>
      <c r="DB465" s="30"/>
      <c r="DC465" s="30"/>
      <c r="DD465" s="30"/>
      <c r="DE465" s="30"/>
      <c r="DF465" s="30"/>
      <c r="DG465" s="30"/>
      <c r="DH465" s="30"/>
      <c r="DI465" s="30"/>
      <c r="DJ465" s="30"/>
      <c r="DK465" s="30"/>
      <c r="DL465" s="30"/>
      <c r="DM465" s="30"/>
      <c r="DN465" s="30"/>
      <c r="DO465" s="31"/>
      <c r="DP465" s="32"/>
      <c r="DQ465" s="31"/>
      <c r="DR465" s="30"/>
      <c r="DS465" s="30"/>
      <c r="DT465" s="30"/>
      <c r="DU465" s="30"/>
      <c r="DV465" s="33"/>
      <c r="DW465" s="29"/>
      <c r="DX465" s="34"/>
      <c r="DY465" s="30"/>
      <c r="DZ465" s="30"/>
      <c r="EA465" s="30"/>
      <c r="EB465" s="30"/>
    </row>
    <row r="466" spans="1:132" s="26" customFormat="1" ht="18.75">
      <c r="A466" s="29"/>
      <c r="B466" s="34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1"/>
      <c r="S466" s="32"/>
      <c r="T466" s="31"/>
      <c r="U466" s="31"/>
      <c r="V466" s="31"/>
      <c r="W466" s="31"/>
      <c r="X466" s="30"/>
      <c r="Y466" s="30"/>
      <c r="Z466" s="30"/>
      <c r="AA466" s="29"/>
      <c r="AB466" s="34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1"/>
      <c r="AS466" s="32"/>
      <c r="AT466" s="31"/>
      <c r="AU466" s="30"/>
      <c r="AV466" s="30"/>
      <c r="AW466" s="30"/>
      <c r="AX466" s="30"/>
      <c r="AY466" s="33"/>
      <c r="AZ466" s="29"/>
      <c r="BA466" s="34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1"/>
      <c r="BR466" s="32"/>
      <c r="BS466" s="31"/>
      <c r="BT466" s="30"/>
      <c r="BU466" s="30"/>
      <c r="BV466" s="30"/>
      <c r="BW466" s="30"/>
      <c r="BX466" s="33"/>
      <c r="BY466" s="29"/>
      <c r="BZ466" s="34"/>
      <c r="CA466" s="30"/>
      <c r="CB466" s="30"/>
      <c r="CC466" s="30"/>
      <c r="CD466" s="30"/>
      <c r="CE466" s="30"/>
      <c r="CF466" s="30"/>
      <c r="CG466" s="30"/>
      <c r="CH466" s="30"/>
      <c r="CI466" s="30"/>
      <c r="CJ466" s="30"/>
      <c r="CK466" s="30"/>
      <c r="CL466" s="30"/>
      <c r="CM466" s="30"/>
      <c r="CN466" s="30"/>
      <c r="CO466" s="30"/>
      <c r="CP466" s="31"/>
      <c r="CQ466" s="32"/>
      <c r="CR466" s="31"/>
      <c r="CS466" s="30"/>
      <c r="CT466" s="30"/>
      <c r="CU466" s="30"/>
      <c r="CV466" s="30"/>
      <c r="CW466" s="33"/>
      <c r="CX466" s="29"/>
      <c r="CY466" s="34"/>
      <c r="CZ466" s="30"/>
      <c r="DA466" s="30"/>
      <c r="DB466" s="30"/>
      <c r="DC466" s="30"/>
      <c r="DD466" s="30"/>
      <c r="DE466" s="30"/>
      <c r="DF466" s="30"/>
      <c r="DG466" s="30"/>
      <c r="DH466" s="30"/>
      <c r="DI466" s="30"/>
      <c r="DJ466" s="30"/>
      <c r="DK466" s="30"/>
      <c r="DL466" s="30"/>
      <c r="DM466" s="30"/>
      <c r="DN466" s="30"/>
      <c r="DO466" s="31"/>
      <c r="DP466" s="32"/>
      <c r="DQ466" s="31"/>
      <c r="DR466" s="30"/>
      <c r="DS466" s="30"/>
      <c r="DT466" s="30"/>
      <c r="DU466" s="30"/>
      <c r="DV466" s="33"/>
      <c r="DW466" s="29"/>
      <c r="DX466" s="34"/>
      <c r="DY466" s="30"/>
      <c r="DZ466" s="30"/>
      <c r="EA466" s="30"/>
      <c r="EB466" s="30"/>
    </row>
    <row r="467" spans="1:132" s="26" customFormat="1" ht="18.75">
      <c r="A467" s="21"/>
      <c r="B467" s="22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2"/>
      <c r="T467" s="31"/>
      <c r="U467" s="31"/>
      <c r="V467" s="31"/>
      <c r="W467" s="31"/>
      <c r="X467" s="30"/>
      <c r="Y467" s="30"/>
      <c r="Z467" s="30"/>
      <c r="AA467" s="21"/>
      <c r="AB467" s="22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2"/>
      <c r="AT467" s="31"/>
      <c r="AU467" s="30"/>
      <c r="AV467" s="30"/>
      <c r="AW467" s="30"/>
      <c r="AX467" s="30"/>
      <c r="AY467" s="33"/>
      <c r="AZ467" s="21"/>
      <c r="BA467" s="22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2"/>
      <c r="BS467" s="31"/>
      <c r="BT467" s="30"/>
      <c r="BU467" s="30"/>
      <c r="BV467" s="30"/>
      <c r="BW467" s="30"/>
      <c r="BX467" s="33"/>
      <c r="BY467" s="21"/>
      <c r="BZ467" s="22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1"/>
      <c r="CQ467" s="32"/>
      <c r="CR467" s="31"/>
      <c r="CS467" s="30"/>
      <c r="CT467" s="30"/>
      <c r="CU467" s="30"/>
      <c r="CV467" s="30"/>
      <c r="CW467" s="33"/>
      <c r="CX467" s="21"/>
      <c r="CY467" s="22"/>
      <c r="CZ467" s="31"/>
      <c r="DA467" s="31"/>
      <c r="DB467" s="31"/>
      <c r="DC467" s="31"/>
      <c r="DD467" s="31"/>
      <c r="DE467" s="31"/>
      <c r="DF467" s="31"/>
      <c r="DG467" s="31"/>
      <c r="DH467" s="31"/>
      <c r="DI467" s="31"/>
      <c r="DJ467" s="31"/>
      <c r="DK467" s="31"/>
      <c r="DL467" s="31"/>
      <c r="DM467" s="31"/>
      <c r="DN467" s="31"/>
      <c r="DO467" s="31"/>
      <c r="DP467" s="32"/>
      <c r="DQ467" s="31"/>
      <c r="DR467" s="30"/>
      <c r="DS467" s="30"/>
      <c r="DT467" s="30"/>
      <c r="DU467" s="30"/>
      <c r="DV467" s="33"/>
      <c r="DW467" s="21"/>
      <c r="DX467" s="22"/>
      <c r="DY467" s="31"/>
      <c r="DZ467" s="31"/>
      <c r="EA467" s="31"/>
      <c r="EB467" s="31"/>
    </row>
    <row r="468" spans="1:132" s="26" customFormat="1" ht="18.75">
      <c r="A468" s="21"/>
      <c r="B468" s="23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2"/>
      <c r="S468" s="32"/>
      <c r="T468" s="31"/>
      <c r="U468" s="31"/>
      <c r="V468" s="31"/>
      <c r="W468" s="31"/>
      <c r="X468" s="30"/>
      <c r="Y468" s="30"/>
      <c r="Z468" s="30"/>
      <c r="AA468" s="21"/>
      <c r="AB468" s="23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2"/>
      <c r="AS468" s="32"/>
      <c r="AT468" s="31"/>
      <c r="AU468" s="30"/>
      <c r="AV468" s="30"/>
      <c r="AW468" s="30"/>
      <c r="AX468" s="30"/>
      <c r="AY468" s="33"/>
      <c r="AZ468" s="21"/>
      <c r="BA468" s="23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2"/>
      <c r="BR468" s="32"/>
      <c r="BS468" s="31"/>
      <c r="BT468" s="30"/>
      <c r="BU468" s="30"/>
      <c r="BV468" s="30"/>
      <c r="BW468" s="30"/>
      <c r="BX468" s="33"/>
      <c r="BY468" s="21"/>
      <c r="BZ468" s="23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2"/>
      <c r="CQ468" s="32"/>
      <c r="CR468" s="31"/>
      <c r="CS468" s="30"/>
      <c r="CT468" s="30"/>
      <c r="CU468" s="30"/>
      <c r="CV468" s="30"/>
      <c r="CW468" s="33"/>
      <c r="CX468" s="21"/>
      <c r="CY468" s="23"/>
      <c r="CZ468" s="31"/>
      <c r="DA468" s="31"/>
      <c r="DB468" s="31"/>
      <c r="DC468" s="31"/>
      <c r="DD468" s="31"/>
      <c r="DE468" s="31"/>
      <c r="DF468" s="31"/>
      <c r="DG468" s="31"/>
      <c r="DH468" s="31"/>
      <c r="DI468" s="31"/>
      <c r="DJ468" s="31"/>
      <c r="DK468" s="31"/>
      <c r="DL468" s="31"/>
      <c r="DM468" s="31"/>
      <c r="DN468" s="31"/>
      <c r="DO468" s="32"/>
      <c r="DP468" s="32"/>
      <c r="DQ468" s="31"/>
      <c r="DR468" s="30"/>
      <c r="DS468" s="30"/>
      <c r="DT468" s="30"/>
      <c r="DU468" s="30"/>
      <c r="DV468" s="33"/>
      <c r="DW468" s="21"/>
      <c r="DX468" s="23"/>
      <c r="DY468" s="31"/>
      <c r="DZ468" s="31"/>
      <c r="EA468" s="31"/>
      <c r="EB468" s="31"/>
    </row>
    <row r="469" spans="1:132" s="26" customFormat="1" ht="18.7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0"/>
      <c r="Y469" s="30"/>
      <c r="Z469" s="30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0"/>
      <c r="AV469" s="30"/>
      <c r="AW469" s="30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0"/>
      <c r="BU469" s="30"/>
      <c r="BV469" s="30"/>
      <c r="BW469" s="35"/>
      <c r="BX469" s="35"/>
      <c r="BY469" s="35"/>
      <c r="BZ469" s="35"/>
      <c r="CA469" s="35"/>
      <c r="CB469" s="35"/>
      <c r="CC469" s="35"/>
      <c r="CD469" s="35"/>
      <c r="CE469" s="35"/>
      <c r="CF469" s="35"/>
      <c r="CG469" s="35"/>
      <c r="CH469" s="35"/>
      <c r="CI469" s="35"/>
      <c r="CJ469" s="35"/>
      <c r="CK469" s="35"/>
      <c r="CL469" s="35"/>
      <c r="CM469" s="35"/>
      <c r="CN469" s="35"/>
      <c r="CO469" s="35"/>
      <c r="CP469" s="35"/>
      <c r="CQ469" s="35"/>
      <c r="CR469" s="35"/>
      <c r="CS469" s="30"/>
      <c r="CT469" s="30"/>
      <c r="CU469" s="30"/>
      <c r="CV469" s="35"/>
      <c r="CW469" s="35"/>
      <c r="CX469" s="35"/>
      <c r="CY469" s="35"/>
      <c r="CZ469" s="35"/>
      <c r="DA469" s="35"/>
      <c r="DB469" s="35"/>
      <c r="DC469" s="35"/>
      <c r="DD469" s="35"/>
      <c r="DE469" s="35"/>
      <c r="DF469" s="35"/>
      <c r="DG469" s="35"/>
      <c r="DH469" s="35"/>
      <c r="DI469" s="35"/>
      <c r="DJ469" s="35"/>
      <c r="DK469" s="35"/>
      <c r="DL469" s="35"/>
      <c r="DM469" s="35"/>
      <c r="DN469" s="35"/>
      <c r="DO469" s="35"/>
      <c r="DP469" s="35"/>
      <c r="DQ469" s="35"/>
      <c r="DR469" s="30"/>
      <c r="DS469" s="30"/>
      <c r="DT469" s="30"/>
      <c r="DU469" s="35"/>
      <c r="DV469" s="35"/>
      <c r="DW469" s="35"/>
      <c r="DX469" s="35"/>
      <c r="DY469" s="35"/>
      <c r="DZ469" s="35"/>
      <c r="EA469" s="35"/>
      <c r="EB469" s="35"/>
    </row>
    <row r="470" spans="1:132" s="26" customFormat="1" ht="18.75">
      <c r="A470" s="24"/>
      <c r="B470" s="25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7"/>
      <c r="Y470" s="37"/>
      <c r="Z470" s="37"/>
      <c r="AA470" s="24"/>
      <c r="AB470" s="25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7"/>
      <c r="AV470" s="37"/>
      <c r="AW470" s="37"/>
      <c r="AX470" s="37"/>
      <c r="AY470" s="38"/>
      <c r="AZ470" s="24"/>
      <c r="BA470" s="25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7"/>
      <c r="BU470" s="37"/>
      <c r="BV470" s="37"/>
      <c r="BW470" s="37"/>
      <c r="BX470" s="38"/>
      <c r="BY470" s="24"/>
      <c r="BZ470" s="25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7"/>
      <c r="CT470" s="37"/>
      <c r="CU470" s="37"/>
      <c r="CV470" s="37"/>
      <c r="CW470" s="38"/>
      <c r="CX470" s="24"/>
      <c r="CY470" s="25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7"/>
      <c r="DS470" s="37"/>
      <c r="DT470" s="37"/>
      <c r="DU470" s="37"/>
      <c r="DV470" s="38"/>
      <c r="DW470" s="24"/>
      <c r="DX470" s="25"/>
      <c r="DY470" s="36"/>
      <c r="DZ470" s="36"/>
      <c r="EA470" s="36"/>
      <c r="EB470" s="36"/>
    </row>
    <row r="471" spans="1:132" s="26" customFormat="1" ht="18.75">
      <c r="A471" s="21"/>
      <c r="B471" s="22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2"/>
      <c r="T471" s="31"/>
      <c r="U471" s="31"/>
      <c r="V471" s="31"/>
      <c r="W471" s="31"/>
      <c r="X471" s="30"/>
      <c r="Y471" s="30"/>
      <c r="Z471" s="30"/>
      <c r="AA471" s="21"/>
      <c r="AB471" s="22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2"/>
      <c r="AT471" s="31"/>
      <c r="AU471" s="30"/>
      <c r="AV471" s="30"/>
      <c r="AW471" s="30"/>
      <c r="AX471" s="31"/>
      <c r="AY471" s="33"/>
      <c r="AZ471" s="21"/>
      <c r="BA471" s="22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2"/>
      <c r="BS471" s="31"/>
      <c r="BT471" s="30"/>
      <c r="BU471" s="30"/>
      <c r="BV471" s="30"/>
      <c r="BW471" s="31"/>
      <c r="BX471" s="33"/>
      <c r="BY471" s="21"/>
      <c r="BZ471" s="22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2"/>
      <c r="CR471" s="31"/>
      <c r="CS471" s="30"/>
      <c r="CT471" s="30"/>
      <c r="CU471" s="30"/>
      <c r="CV471" s="31"/>
      <c r="CW471" s="33"/>
      <c r="CX471" s="21"/>
      <c r="CY471" s="22"/>
      <c r="CZ471" s="31"/>
      <c r="DA471" s="31"/>
      <c r="DB471" s="31"/>
      <c r="DC471" s="31"/>
      <c r="DD471" s="31"/>
      <c r="DE471" s="31"/>
      <c r="DF471" s="31"/>
      <c r="DG471" s="31"/>
      <c r="DH471" s="31"/>
      <c r="DI471" s="31"/>
      <c r="DJ471" s="31"/>
      <c r="DK471" s="31"/>
      <c r="DL471" s="31"/>
      <c r="DM471" s="31"/>
      <c r="DN471" s="31"/>
      <c r="DO471" s="31"/>
      <c r="DP471" s="32"/>
      <c r="DQ471" s="31"/>
      <c r="DR471" s="30"/>
      <c r="DS471" s="30"/>
      <c r="DT471" s="30"/>
      <c r="DU471" s="31"/>
      <c r="DV471" s="33"/>
      <c r="DW471" s="21"/>
      <c r="DX471" s="22"/>
      <c r="DY471" s="31"/>
      <c r="DZ471" s="31"/>
      <c r="EA471" s="31"/>
      <c r="EB471" s="31"/>
    </row>
    <row r="472" spans="1:132" s="26" customFormat="1" ht="18.75">
      <c r="A472" s="21"/>
      <c r="B472" s="22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2"/>
      <c r="T472" s="31"/>
      <c r="U472" s="31"/>
      <c r="V472" s="31"/>
      <c r="W472" s="31"/>
      <c r="X472" s="30"/>
      <c r="Y472" s="30"/>
      <c r="Z472" s="30"/>
      <c r="AA472" s="21"/>
      <c r="AB472" s="22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2"/>
      <c r="AT472" s="31"/>
      <c r="AU472" s="30"/>
      <c r="AV472" s="30"/>
      <c r="AW472" s="30"/>
      <c r="AX472" s="31"/>
      <c r="AY472" s="33"/>
      <c r="AZ472" s="21"/>
      <c r="BA472" s="22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2"/>
      <c r="BS472" s="31"/>
      <c r="BT472" s="30"/>
      <c r="BU472" s="30"/>
      <c r="BV472" s="30"/>
      <c r="BW472" s="31"/>
      <c r="BX472" s="33"/>
      <c r="BY472" s="21"/>
      <c r="BZ472" s="22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2"/>
      <c r="CR472" s="31"/>
      <c r="CS472" s="30"/>
      <c r="CT472" s="30"/>
      <c r="CU472" s="30"/>
      <c r="CV472" s="31"/>
      <c r="CW472" s="33"/>
      <c r="CX472" s="21"/>
      <c r="CY472" s="22"/>
      <c r="CZ472" s="31"/>
      <c r="DA472" s="31"/>
      <c r="DB472" s="31"/>
      <c r="DC472" s="31"/>
      <c r="DD472" s="31"/>
      <c r="DE472" s="31"/>
      <c r="DF472" s="31"/>
      <c r="DG472" s="31"/>
      <c r="DH472" s="31"/>
      <c r="DI472" s="31"/>
      <c r="DJ472" s="31"/>
      <c r="DK472" s="31"/>
      <c r="DL472" s="31"/>
      <c r="DM472" s="31"/>
      <c r="DN472" s="31"/>
      <c r="DO472" s="31"/>
      <c r="DP472" s="32"/>
      <c r="DQ472" s="31"/>
      <c r="DR472" s="30"/>
      <c r="DS472" s="30"/>
      <c r="DT472" s="30"/>
      <c r="DU472" s="31"/>
      <c r="DV472" s="33"/>
      <c r="DW472" s="21"/>
      <c r="DX472" s="22"/>
      <c r="DY472" s="31"/>
      <c r="DZ472" s="31"/>
      <c r="EA472" s="31"/>
      <c r="EB472" s="31"/>
    </row>
    <row r="473" spans="1:132" s="26" customFormat="1" ht="18.75">
      <c r="A473" s="21"/>
      <c r="B473" s="22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2"/>
      <c r="T473" s="31"/>
      <c r="U473" s="31"/>
      <c r="V473" s="31"/>
      <c r="W473" s="31"/>
      <c r="X473" s="30"/>
      <c r="Y473" s="30"/>
      <c r="Z473" s="30"/>
      <c r="AA473" s="21"/>
      <c r="AB473" s="22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2"/>
      <c r="AT473" s="31"/>
      <c r="AU473" s="30"/>
      <c r="AV473" s="30"/>
      <c r="AW473" s="30"/>
      <c r="AX473" s="31"/>
      <c r="AY473" s="33"/>
      <c r="AZ473" s="21"/>
      <c r="BA473" s="22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2"/>
      <c r="BS473" s="31"/>
      <c r="BT473" s="30"/>
      <c r="BU473" s="30"/>
      <c r="BV473" s="30"/>
      <c r="BW473" s="31"/>
      <c r="BX473" s="33"/>
      <c r="BY473" s="21"/>
      <c r="BZ473" s="22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2"/>
      <c r="CR473" s="31"/>
      <c r="CS473" s="30"/>
      <c r="CT473" s="30"/>
      <c r="CU473" s="30"/>
      <c r="CV473" s="31"/>
      <c r="CW473" s="33"/>
      <c r="CX473" s="21"/>
      <c r="CY473" s="22"/>
      <c r="CZ473" s="31"/>
      <c r="DA473" s="31"/>
      <c r="DB473" s="31"/>
      <c r="DC473" s="31"/>
      <c r="DD473" s="31"/>
      <c r="DE473" s="31"/>
      <c r="DF473" s="31"/>
      <c r="DG473" s="31"/>
      <c r="DH473" s="31"/>
      <c r="DI473" s="31"/>
      <c r="DJ473" s="31"/>
      <c r="DK473" s="31"/>
      <c r="DL473" s="31"/>
      <c r="DM473" s="31"/>
      <c r="DN473" s="31"/>
      <c r="DO473" s="31"/>
      <c r="DP473" s="32"/>
      <c r="DQ473" s="31"/>
      <c r="DR473" s="30"/>
      <c r="DS473" s="30"/>
      <c r="DT473" s="30"/>
      <c r="DU473" s="31"/>
      <c r="DV473" s="33"/>
      <c r="DW473" s="21"/>
      <c r="DX473" s="22"/>
      <c r="DY473" s="31"/>
      <c r="DZ473" s="31"/>
      <c r="EA473" s="31"/>
      <c r="EB473" s="31"/>
    </row>
    <row r="474" spans="1:132" s="26" customFormat="1" ht="18.75">
      <c r="A474" s="21"/>
      <c r="B474" s="22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2"/>
      <c r="T474" s="31"/>
      <c r="U474" s="31"/>
      <c r="V474" s="31"/>
      <c r="W474" s="31"/>
      <c r="X474" s="30"/>
      <c r="Y474" s="30"/>
      <c r="Z474" s="30"/>
      <c r="AA474" s="21"/>
      <c r="AB474" s="22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2"/>
      <c r="AT474" s="31"/>
      <c r="AU474" s="30"/>
      <c r="AV474" s="30"/>
      <c r="AW474" s="30"/>
      <c r="AX474" s="31"/>
      <c r="AY474" s="33"/>
      <c r="AZ474" s="21"/>
      <c r="BA474" s="22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2"/>
      <c r="BS474" s="31"/>
      <c r="BT474" s="30"/>
      <c r="BU474" s="30"/>
      <c r="BV474" s="30"/>
      <c r="BW474" s="31"/>
      <c r="BX474" s="33"/>
      <c r="BY474" s="21"/>
      <c r="BZ474" s="22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1"/>
      <c r="CQ474" s="32"/>
      <c r="CR474" s="31"/>
      <c r="CS474" s="30"/>
      <c r="CT474" s="30"/>
      <c r="CU474" s="30"/>
      <c r="CV474" s="31"/>
      <c r="CW474" s="33"/>
      <c r="CX474" s="21"/>
      <c r="CY474" s="22"/>
      <c r="CZ474" s="31"/>
      <c r="DA474" s="31"/>
      <c r="DB474" s="31"/>
      <c r="DC474" s="31"/>
      <c r="DD474" s="31"/>
      <c r="DE474" s="31"/>
      <c r="DF474" s="31"/>
      <c r="DG474" s="31"/>
      <c r="DH474" s="31"/>
      <c r="DI474" s="31"/>
      <c r="DJ474" s="31"/>
      <c r="DK474" s="31"/>
      <c r="DL474" s="31"/>
      <c r="DM474" s="31"/>
      <c r="DN474" s="31"/>
      <c r="DO474" s="31"/>
      <c r="DP474" s="32"/>
      <c r="DQ474" s="31"/>
      <c r="DR474" s="30"/>
      <c r="DS474" s="30"/>
      <c r="DT474" s="30"/>
      <c r="DU474" s="31"/>
      <c r="DV474" s="33"/>
      <c r="DW474" s="21"/>
      <c r="DX474" s="22"/>
      <c r="DY474" s="31"/>
      <c r="DZ474" s="31"/>
      <c r="EA474" s="31"/>
      <c r="EB474" s="31"/>
    </row>
    <row r="475" spans="1:132" s="26" customFormat="1" ht="18.75">
      <c r="A475" s="21"/>
      <c r="B475" s="22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2"/>
      <c r="T475" s="31"/>
      <c r="U475" s="31"/>
      <c r="V475" s="31"/>
      <c r="W475" s="31"/>
      <c r="X475" s="30"/>
      <c r="Y475" s="30"/>
      <c r="Z475" s="30"/>
      <c r="AA475" s="21"/>
      <c r="AB475" s="22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2"/>
      <c r="AT475" s="31"/>
      <c r="AU475" s="30"/>
      <c r="AV475" s="30"/>
      <c r="AW475" s="30"/>
      <c r="AX475" s="31"/>
      <c r="AY475" s="33"/>
      <c r="AZ475" s="21"/>
      <c r="BA475" s="22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2"/>
      <c r="BS475" s="31"/>
      <c r="BT475" s="30"/>
      <c r="BU475" s="30"/>
      <c r="BV475" s="30"/>
      <c r="BW475" s="31"/>
      <c r="BX475" s="33"/>
      <c r="BY475" s="21"/>
      <c r="BZ475" s="22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2"/>
      <c r="CR475" s="31"/>
      <c r="CS475" s="30"/>
      <c r="CT475" s="30"/>
      <c r="CU475" s="30"/>
      <c r="CV475" s="31"/>
      <c r="CW475" s="33"/>
      <c r="CX475" s="21"/>
      <c r="CY475" s="22"/>
      <c r="CZ475" s="31"/>
      <c r="DA475" s="31"/>
      <c r="DB475" s="31"/>
      <c r="DC475" s="31"/>
      <c r="DD475" s="31"/>
      <c r="DE475" s="31"/>
      <c r="DF475" s="31"/>
      <c r="DG475" s="31"/>
      <c r="DH475" s="31"/>
      <c r="DI475" s="31"/>
      <c r="DJ475" s="31"/>
      <c r="DK475" s="31"/>
      <c r="DL475" s="31"/>
      <c r="DM475" s="31"/>
      <c r="DN475" s="31"/>
      <c r="DO475" s="31"/>
      <c r="DP475" s="32"/>
      <c r="DQ475" s="31"/>
      <c r="DR475" s="30"/>
      <c r="DS475" s="30"/>
      <c r="DT475" s="30"/>
      <c r="DU475" s="31"/>
      <c r="DV475" s="33"/>
      <c r="DW475" s="21"/>
      <c r="DX475" s="22"/>
      <c r="DY475" s="31"/>
      <c r="DZ475" s="31"/>
      <c r="EA475" s="31"/>
      <c r="EB475" s="31"/>
    </row>
    <row r="476" spans="1:132" s="26" customFormat="1" ht="18.75">
      <c r="A476" s="102"/>
      <c r="B476" s="102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102"/>
      <c r="AB476" s="102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40"/>
      <c r="AZ476" s="102"/>
      <c r="BA476" s="102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40"/>
      <c r="BY476" s="102"/>
      <c r="BZ476" s="102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40"/>
      <c r="CX476" s="102"/>
      <c r="CY476" s="102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40"/>
      <c r="DW476" s="102"/>
      <c r="DX476" s="102"/>
      <c r="DY476" s="39"/>
      <c r="DZ476" s="39"/>
      <c r="EA476" s="39"/>
      <c r="EB476" s="39"/>
    </row>
    <row r="477" spans="1:132" s="26" customFormat="1" ht="18.75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3"/>
      <c r="CE477" s="103"/>
      <c r="CF477" s="103"/>
      <c r="CG477" s="103"/>
      <c r="CH477" s="103"/>
      <c r="CI477" s="103"/>
      <c r="CJ477" s="103"/>
      <c r="CK477" s="103"/>
      <c r="CL477" s="103"/>
      <c r="CM477" s="103"/>
      <c r="CN477" s="103"/>
      <c r="CO477" s="103"/>
      <c r="CP477" s="103"/>
      <c r="CQ477" s="103"/>
      <c r="CR477" s="103"/>
      <c r="CS477" s="103"/>
      <c r="CT477" s="103"/>
      <c r="CU477" s="103"/>
      <c r="CV477" s="103"/>
      <c r="CW477" s="103"/>
      <c r="CX477" s="103"/>
      <c r="CY477" s="103"/>
      <c r="CZ477" s="103"/>
      <c r="DA477" s="103"/>
      <c r="DB477" s="103"/>
      <c r="DC477" s="103"/>
      <c r="DD477" s="103"/>
      <c r="DE477" s="103"/>
      <c r="DF477" s="103"/>
      <c r="DG477" s="103"/>
      <c r="DH477" s="103"/>
      <c r="DI477" s="103"/>
      <c r="DJ477" s="103"/>
      <c r="DK477" s="103"/>
      <c r="DL477" s="103"/>
      <c r="DM477" s="103"/>
      <c r="DN477" s="103"/>
      <c r="DO477" s="103"/>
      <c r="DP477" s="103"/>
      <c r="DQ477" s="103"/>
      <c r="DR477" s="103"/>
      <c r="DS477" s="103"/>
      <c r="DT477" s="103"/>
      <c r="DU477" s="103"/>
      <c r="DV477" s="103"/>
      <c r="DW477" s="103"/>
      <c r="DX477" s="103"/>
      <c r="DY477" s="103"/>
      <c r="DZ477" s="103"/>
      <c r="EA477" s="103"/>
      <c r="EB477" s="103"/>
    </row>
    <row r="478" spans="1:132" s="26" customFormat="1" ht="18.75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  <c r="AO478" s="101"/>
      <c r="AP478" s="101"/>
      <c r="AQ478" s="101"/>
      <c r="AR478" s="101"/>
      <c r="AS478" s="101"/>
      <c r="AT478" s="101"/>
      <c r="AU478" s="101"/>
      <c r="AV478" s="101"/>
      <c r="AW478" s="101"/>
      <c r="AX478" s="101"/>
      <c r="AY478" s="101"/>
      <c r="AZ478" s="101"/>
      <c r="BA478" s="101"/>
      <c r="BB478" s="101"/>
      <c r="BC478" s="101"/>
      <c r="BD478" s="101"/>
      <c r="BE478" s="101"/>
      <c r="BF478" s="101"/>
      <c r="BG478" s="101"/>
      <c r="BH478" s="101"/>
      <c r="BI478" s="101"/>
      <c r="BJ478" s="101"/>
      <c r="BK478" s="101"/>
      <c r="BL478" s="101"/>
      <c r="BM478" s="101"/>
      <c r="BN478" s="101"/>
      <c r="BO478" s="101"/>
      <c r="BP478" s="101"/>
      <c r="BQ478" s="101"/>
      <c r="BR478" s="101"/>
      <c r="BS478" s="101"/>
      <c r="BT478" s="101"/>
      <c r="BU478" s="101"/>
      <c r="BV478" s="101"/>
      <c r="BW478" s="101"/>
      <c r="BX478" s="101"/>
      <c r="BY478" s="101"/>
      <c r="BZ478" s="101"/>
      <c r="CA478" s="101"/>
      <c r="CB478" s="101"/>
      <c r="CC478" s="101"/>
      <c r="CD478" s="101"/>
      <c r="CE478" s="101"/>
      <c r="CF478" s="101"/>
      <c r="CG478" s="101"/>
      <c r="CH478" s="101"/>
      <c r="CI478" s="101"/>
      <c r="CJ478" s="101"/>
      <c r="CK478" s="101"/>
      <c r="CL478" s="101"/>
      <c r="CM478" s="101"/>
      <c r="CN478" s="101"/>
      <c r="CO478" s="101"/>
      <c r="CP478" s="101"/>
      <c r="CQ478" s="101"/>
      <c r="CR478" s="101"/>
      <c r="CS478" s="101"/>
      <c r="CT478" s="101"/>
      <c r="CU478" s="101"/>
      <c r="CV478" s="101"/>
      <c r="CW478" s="101"/>
      <c r="CX478" s="101"/>
      <c r="CY478" s="101"/>
      <c r="CZ478" s="101"/>
      <c r="DA478" s="101"/>
      <c r="DB478" s="101"/>
      <c r="DC478" s="101"/>
      <c r="DD478" s="101"/>
      <c r="DE478" s="101"/>
      <c r="DF478" s="101"/>
      <c r="DG478" s="101"/>
      <c r="DH478" s="101"/>
      <c r="DI478" s="101"/>
      <c r="DJ478" s="101"/>
      <c r="DK478" s="101"/>
      <c r="DL478" s="101"/>
      <c r="DM478" s="101"/>
      <c r="DN478" s="101"/>
      <c r="DO478" s="101"/>
      <c r="DP478" s="101"/>
      <c r="DQ478" s="101"/>
      <c r="DR478" s="101"/>
      <c r="DS478" s="101"/>
      <c r="DT478" s="101"/>
      <c r="DU478" s="101"/>
      <c r="DV478" s="101"/>
      <c r="DW478" s="101"/>
      <c r="DX478" s="101"/>
      <c r="DY478" s="101"/>
      <c r="DZ478" s="101"/>
      <c r="EA478" s="101"/>
      <c r="EB478" s="101"/>
    </row>
    <row r="479" spans="1:132" s="26" customFormat="1" ht="18.75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  <c r="AO479" s="101"/>
      <c r="AP479" s="101"/>
      <c r="AQ479" s="101"/>
      <c r="AR479" s="101"/>
      <c r="AS479" s="101"/>
      <c r="AT479" s="101"/>
      <c r="AU479" s="101"/>
      <c r="AV479" s="101"/>
      <c r="AW479" s="101"/>
      <c r="AX479" s="101"/>
      <c r="AY479" s="101"/>
      <c r="AZ479" s="101"/>
      <c r="BA479" s="101"/>
      <c r="BB479" s="101"/>
      <c r="BC479" s="101"/>
      <c r="BD479" s="101"/>
      <c r="BE479" s="101"/>
      <c r="BF479" s="101"/>
      <c r="BG479" s="101"/>
      <c r="BH479" s="101"/>
      <c r="BI479" s="101"/>
      <c r="BJ479" s="101"/>
      <c r="BK479" s="101"/>
      <c r="BL479" s="101"/>
      <c r="BM479" s="101"/>
      <c r="BN479" s="101"/>
      <c r="BO479" s="101"/>
      <c r="BP479" s="101"/>
      <c r="BQ479" s="101"/>
      <c r="BR479" s="101"/>
      <c r="BS479" s="101"/>
      <c r="BT479" s="101"/>
      <c r="BU479" s="101"/>
      <c r="BV479" s="101"/>
      <c r="BW479" s="101"/>
      <c r="BX479" s="101"/>
      <c r="BY479" s="101"/>
      <c r="BZ479" s="101"/>
      <c r="CA479" s="101"/>
      <c r="CB479" s="101"/>
      <c r="CC479" s="101"/>
      <c r="CD479" s="101"/>
      <c r="CE479" s="101"/>
      <c r="CF479" s="101"/>
      <c r="CG479" s="101"/>
      <c r="CH479" s="101"/>
      <c r="CI479" s="101"/>
      <c r="CJ479" s="101"/>
      <c r="CK479" s="101"/>
      <c r="CL479" s="101"/>
      <c r="CM479" s="101"/>
      <c r="CN479" s="101"/>
      <c r="CO479" s="101"/>
      <c r="CP479" s="101"/>
      <c r="CQ479" s="101"/>
      <c r="CR479" s="101"/>
      <c r="CS479" s="101"/>
      <c r="CT479" s="101"/>
      <c r="CU479" s="101"/>
      <c r="CV479" s="101"/>
      <c r="CW479" s="101"/>
      <c r="CX479" s="101"/>
      <c r="CY479" s="101"/>
      <c r="CZ479" s="101"/>
      <c r="DA479" s="101"/>
      <c r="DB479" s="101"/>
      <c r="DC479" s="101"/>
      <c r="DD479" s="101"/>
      <c r="DE479" s="101"/>
      <c r="DF479" s="101"/>
      <c r="DG479" s="101"/>
      <c r="DH479" s="101"/>
      <c r="DI479" s="101"/>
      <c r="DJ479" s="101"/>
      <c r="DK479" s="101"/>
      <c r="DL479" s="101"/>
      <c r="DM479" s="101"/>
      <c r="DN479" s="101"/>
      <c r="DO479" s="101"/>
      <c r="DP479" s="101"/>
      <c r="DQ479" s="101"/>
      <c r="DR479" s="101"/>
      <c r="DS479" s="101"/>
      <c r="DT479" s="101"/>
      <c r="DU479" s="101"/>
      <c r="DV479" s="101"/>
      <c r="DW479" s="101"/>
      <c r="DX479" s="101"/>
      <c r="DY479" s="101"/>
      <c r="DZ479" s="101"/>
      <c r="EA479" s="101"/>
      <c r="EB479" s="101"/>
    </row>
    <row r="480" spans="1:132" s="26" customFormat="1" ht="18.75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8"/>
      <c r="BD480" s="108"/>
      <c r="BE480" s="108"/>
      <c r="BF480" s="108"/>
      <c r="BG480" s="108"/>
      <c r="BH480" s="108"/>
      <c r="BI480" s="108"/>
      <c r="BJ480" s="108"/>
      <c r="BK480" s="108"/>
      <c r="BL480" s="108"/>
      <c r="BM480" s="108"/>
      <c r="BN480" s="108"/>
      <c r="BO480" s="108"/>
      <c r="BP480" s="108"/>
      <c r="BQ480" s="108"/>
      <c r="BR480" s="108"/>
      <c r="BS480" s="108"/>
      <c r="BT480" s="108"/>
      <c r="BU480" s="108"/>
      <c r="BV480" s="108"/>
      <c r="BW480" s="108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08"/>
      <c r="CM480" s="108"/>
      <c r="CN480" s="108"/>
      <c r="CO480" s="108"/>
      <c r="CP480" s="108"/>
      <c r="CQ480" s="108"/>
      <c r="CR480" s="108"/>
      <c r="CS480" s="108"/>
      <c r="CT480" s="108"/>
      <c r="CU480" s="108"/>
      <c r="CV480" s="108"/>
      <c r="CW480" s="108"/>
      <c r="CX480" s="108"/>
      <c r="CY480" s="108"/>
      <c r="CZ480" s="108"/>
      <c r="DA480" s="108"/>
      <c r="DB480" s="108"/>
      <c r="DC480" s="108"/>
      <c r="DD480" s="108"/>
      <c r="DE480" s="108"/>
      <c r="DF480" s="108"/>
      <c r="DG480" s="108"/>
      <c r="DH480" s="108"/>
      <c r="DI480" s="108"/>
      <c r="DJ480" s="108"/>
      <c r="DK480" s="108"/>
      <c r="DL480" s="108"/>
      <c r="DM480" s="108"/>
      <c r="DN480" s="108"/>
      <c r="DO480" s="108"/>
      <c r="DP480" s="108"/>
      <c r="DQ480" s="108"/>
      <c r="DR480" s="108"/>
      <c r="DS480" s="108"/>
      <c r="DT480" s="108"/>
      <c r="DU480" s="108"/>
      <c r="DV480" s="108"/>
      <c r="DW480" s="108"/>
      <c r="DX480" s="108"/>
      <c r="DY480" s="108"/>
      <c r="DZ480" s="108"/>
      <c r="EA480" s="108"/>
      <c r="EB480" s="108"/>
    </row>
    <row r="481" spans="1:132" s="26" customFormat="1" ht="18.75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7"/>
      <c r="AV481" s="107"/>
      <c r="AW481" s="107"/>
      <c r="AX481" s="107"/>
      <c r="AY481" s="107"/>
      <c r="AZ481" s="107"/>
      <c r="BA481" s="107"/>
      <c r="BB481" s="107"/>
      <c r="BC481" s="107"/>
      <c r="BD481" s="107"/>
      <c r="BE481" s="107"/>
      <c r="BF481" s="107"/>
      <c r="BG481" s="107"/>
      <c r="BH481" s="107"/>
      <c r="BI481" s="107"/>
      <c r="BJ481" s="107"/>
      <c r="BK481" s="107"/>
      <c r="BL481" s="107"/>
      <c r="BM481" s="107"/>
      <c r="BN481" s="107"/>
      <c r="BO481" s="107"/>
      <c r="BP481" s="107"/>
      <c r="BQ481" s="107"/>
      <c r="BR481" s="107"/>
      <c r="BS481" s="107"/>
      <c r="BT481" s="107"/>
      <c r="BU481" s="107"/>
      <c r="BV481" s="107"/>
      <c r="BW481" s="107"/>
      <c r="BX481" s="107"/>
      <c r="BY481" s="107"/>
      <c r="BZ481" s="107"/>
      <c r="CA481" s="107"/>
      <c r="CB481" s="107"/>
      <c r="CC481" s="107"/>
      <c r="CD481" s="107"/>
      <c r="CE481" s="107"/>
      <c r="CF481" s="107"/>
      <c r="CG481" s="107"/>
      <c r="CH481" s="107"/>
      <c r="CI481" s="107"/>
      <c r="CJ481" s="107"/>
      <c r="CK481" s="107"/>
      <c r="CL481" s="107"/>
      <c r="CM481" s="107"/>
      <c r="CN481" s="107"/>
      <c r="CO481" s="107"/>
      <c r="CP481" s="107"/>
      <c r="CQ481" s="107"/>
      <c r="CR481" s="107"/>
      <c r="CS481" s="107"/>
      <c r="CT481" s="107"/>
      <c r="CU481" s="107"/>
      <c r="CV481" s="107"/>
      <c r="CW481" s="107"/>
      <c r="CX481" s="107"/>
      <c r="CY481" s="107"/>
      <c r="CZ481" s="107"/>
      <c r="DA481" s="107"/>
      <c r="DB481" s="107"/>
      <c r="DC481" s="107"/>
      <c r="DD481" s="107"/>
      <c r="DE481" s="107"/>
      <c r="DF481" s="107"/>
      <c r="DG481" s="107"/>
      <c r="DH481" s="107"/>
      <c r="DI481" s="107"/>
      <c r="DJ481" s="107"/>
      <c r="DK481" s="107"/>
      <c r="DL481" s="107"/>
      <c r="DM481" s="107"/>
      <c r="DN481" s="107"/>
      <c r="DO481" s="107"/>
      <c r="DP481" s="107"/>
      <c r="DQ481" s="107"/>
      <c r="DR481" s="107"/>
      <c r="DS481" s="107"/>
      <c r="DT481" s="107"/>
      <c r="DU481" s="107"/>
      <c r="DV481" s="107"/>
      <c r="DW481" s="107"/>
      <c r="DX481" s="107"/>
      <c r="DY481" s="107"/>
      <c r="DZ481" s="107"/>
      <c r="EA481" s="107"/>
      <c r="EB481" s="107"/>
    </row>
    <row r="482" spans="1:132" s="26" customFormat="1" ht="18.75">
      <c r="A482" s="104"/>
      <c r="B482" s="104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4"/>
      <c r="AB482" s="104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1"/>
      <c r="AU482" s="101"/>
      <c r="AV482" s="101"/>
      <c r="AW482" s="101"/>
      <c r="AX482" s="101"/>
      <c r="AY482" s="105"/>
      <c r="AZ482" s="104"/>
      <c r="BA482" s="104"/>
      <c r="BB482" s="101"/>
      <c r="BC482" s="101"/>
      <c r="BD482" s="101"/>
      <c r="BE482" s="101"/>
      <c r="BF482" s="101"/>
      <c r="BG482" s="101"/>
      <c r="BH482" s="101"/>
      <c r="BI482" s="101"/>
      <c r="BJ482" s="101"/>
      <c r="BK482" s="101"/>
      <c r="BL482" s="101"/>
      <c r="BM482" s="101"/>
      <c r="BN482" s="101"/>
      <c r="BO482" s="101"/>
      <c r="BP482" s="101"/>
      <c r="BQ482" s="101"/>
      <c r="BR482" s="101"/>
      <c r="BS482" s="101"/>
      <c r="BT482" s="101"/>
      <c r="BU482" s="101"/>
      <c r="BV482" s="101"/>
      <c r="BW482" s="101"/>
      <c r="BX482" s="105"/>
      <c r="BY482" s="104"/>
      <c r="BZ482" s="104"/>
      <c r="CA482" s="101"/>
      <c r="CB482" s="101"/>
      <c r="CC482" s="101"/>
      <c r="CD482" s="101"/>
      <c r="CE482" s="101"/>
      <c r="CF482" s="101"/>
      <c r="CG482" s="101"/>
      <c r="CH482" s="101"/>
      <c r="CI482" s="101"/>
      <c r="CJ482" s="101"/>
      <c r="CK482" s="101"/>
      <c r="CL482" s="101"/>
      <c r="CM482" s="101"/>
      <c r="CN482" s="101"/>
      <c r="CO482" s="101"/>
      <c r="CP482" s="101"/>
      <c r="CQ482" s="101"/>
      <c r="CR482" s="101"/>
      <c r="CS482" s="101"/>
      <c r="CT482" s="101"/>
      <c r="CU482" s="101"/>
      <c r="CV482" s="101"/>
      <c r="CW482" s="105"/>
      <c r="CX482" s="104"/>
      <c r="CY482" s="104"/>
      <c r="CZ482" s="101"/>
      <c r="DA482" s="101"/>
      <c r="DB482" s="101"/>
      <c r="DC482" s="101"/>
      <c r="DD482" s="101"/>
      <c r="DE482" s="101"/>
      <c r="DF482" s="101"/>
      <c r="DG482" s="101"/>
      <c r="DH482" s="101"/>
      <c r="DI482" s="101"/>
      <c r="DJ482" s="101"/>
      <c r="DK482" s="101"/>
      <c r="DL482" s="101"/>
      <c r="DM482" s="101"/>
      <c r="DN482" s="101"/>
      <c r="DO482" s="101"/>
      <c r="DP482" s="101"/>
      <c r="DQ482" s="101"/>
      <c r="DR482" s="101"/>
      <c r="DS482" s="101"/>
      <c r="DT482" s="101"/>
      <c r="DU482" s="101"/>
      <c r="DV482" s="105"/>
      <c r="DW482" s="104"/>
      <c r="DX482" s="104"/>
      <c r="DY482" s="101"/>
      <c r="DZ482" s="101"/>
      <c r="EA482" s="101"/>
      <c r="EB482" s="101"/>
    </row>
    <row r="483" spans="1:132" s="26" customFormat="1" ht="18.75">
      <c r="A483" s="104"/>
      <c r="B483" s="104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8"/>
      <c r="N483" s="28"/>
      <c r="O483" s="27"/>
      <c r="P483" s="28"/>
      <c r="Q483" s="28"/>
      <c r="R483" s="27"/>
      <c r="S483" s="28"/>
      <c r="T483" s="28"/>
      <c r="U483" s="28"/>
      <c r="V483" s="28"/>
      <c r="W483" s="28"/>
      <c r="X483" s="27"/>
      <c r="Y483" s="27"/>
      <c r="Z483" s="27"/>
      <c r="AA483" s="104"/>
      <c r="AB483" s="104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8"/>
      <c r="AN483" s="28"/>
      <c r="AO483" s="27"/>
      <c r="AP483" s="28"/>
      <c r="AQ483" s="28"/>
      <c r="AR483" s="27"/>
      <c r="AS483" s="28"/>
      <c r="AT483" s="28"/>
      <c r="AU483" s="27"/>
      <c r="AV483" s="27"/>
      <c r="AW483" s="27"/>
      <c r="AX483" s="28"/>
      <c r="AY483" s="106"/>
      <c r="AZ483" s="104"/>
      <c r="BA483" s="104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8"/>
      <c r="BM483" s="28"/>
      <c r="BN483" s="27"/>
      <c r="BO483" s="28"/>
      <c r="BP483" s="28"/>
      <c r="BQ483" s="27"/>
      <c r="BR483" s="28"/>
      <c r="BS483" s="28"/>
      <c r="BT483" s="27"/>
      <c r="BU483" s="27"/>
      <c r="BV483" s="27"/>
      <c r="BW483" s="28"/>
      <c r="BX483" s="106"/>
      <c r="BY483" s="104"/>
      <c r="BZ483" s="104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8"/>
      <c r="CL483" s="28"/>
      <c r="CM483" s="27"/>
      <c r="CN483" s="28"/>
      <c r="CO483" s="28"/>
      <c r="CP483" s="27"/>
      <c r="CQ483" s="28"/>
      <c r="CR483" s="28"/>
      <c r="CS483" s="27"/>
      <c r="CT483" s="27"/>
      <c r="CU483" s="27"/>
      <c r="CV483" s="28"/>
      <c r="CW483" s="106"/>
      <c r="CX483" s="104"/>
      <c r="CY483" s="104"/>
      <c r="CZ483" s="27"/>
      <c r="DA483" s="27"/>
      <c r="DB483" s="27"/>
      <c r="DC483" s="27"/>
      <c r="DD483" s="27"/>
      <c r="DE483" s="27"/>
      <c r="DF483" s="27"/>
      <c r="DG483" s="27"/>
      <c r="DH483" s="27"/>
      <c r="DI483" s="27"/>
      <c r="DJ483" s="28"/>
      <c r="DK483" s="28"/>
      <c r="DL483" s="27"/>
      <c r="DM483" s="28"/>
      <c r="DN483" s="28"/>
      <c r="DO483" s="27"/>
      <c r="DP483" s="28"/>
      <c r="DQ483" s="28"/>
      <c r="DR483" s="27"/>
      <c r="DS483" s="27"/>
      <c r="DT483" s="27"/>
      <c r="DU483" s="28"/>
      <c r="DV483" s="106"/>
      <c r="DW483" s="104"/>
      <c r="DX483" s="104"/>
      <c r="DY483" s="27"/>
      <c r="DZ483" s="27"/>
      <c r="EA483" s="27"/>
      <c r="EB483" s="27"/>
    </row>
    <row r="484" spans="1:132" s="26" customFormat="1" ht="18.75">
      <c r="A484" s="29"/>
      <c r="B484" s="18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1"/>
      <c r="S484" s="32"/>
      <c r="T484" s="31"/>
      <c r="U484" s="31"/>
      <c r="V484" s="31"/>
      <c r="W484" s="31"/>
      <c r="X484" s="30"/>
      <c r="Y484" s="30"/>
      <c r="Z484" s="30"/>
      <c r="AA484" s="29"/>
      <c r="AB484" s="18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1"/>
      <c r="AS484" s="32"/>
      <c r="AT484" s="31"/>
      <c r="AU484" s="30"/>
      <c r="AV484" s="30"/>
      <c r="AW484" s="30"/>
      <c r="AX484" s="30"/>
      <c r="AY484" s="33"/>
      <c r="AZ484" s="29"/>
      <c r="BA484" s="18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1"/>
      <c r="BR484" s="32"/>
      <c r="BS484" s="31"/>
      <c r="BT484" s="30"/>
      <c r="BU484" s="30"/>
      <c r="BV484" s="30"/>
      <c r="BW484" s="30"/>
      <c r="BX484" s="33"/>
      <c r="BY484" s="29"/>
      <c r="BZ484" s="18"/>
      <c r="CA484" s="30"/>
      <c r="CB484" s="30"/>
      <c r="CC484" s="30"/>
      <c r="CD484" s="30"/>
      <c r="CE484" s="30"/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1"/>
      <c r="CQ484" s="32"/>
      <c r="CR484" s="31"/>
      <c r="CS484" s="30"/>
      <c r="CT484" s="30"/>
      <c r="CU484" s="30"/>
      <c r="CV484" s="30"/>
      <c r="CW484" s="33"/>
      <c r="CX484" s="29"/>
      <c r="CY484" s="18"/>
      <c r="CZ484" s="30"/>
      <c r="DA484" s="30"/>
      <c r="DB484" s="30"/>
      <c r="DC484" s="30"/>
      <c r="DD484" s="30"/>
      <c r="DE484" s="30"/>
      <c r="DF484" s="30"/>
      <c r="DG484" s="30"/>
      <c r="DH484" s="30"/>
      <c r="DI484" s="30"/>
      <c r="DJ484" s="30"/>
      <c r="DK484" s="30"/>
      <c r="DL484" s="30"/>
      <c r="DM484" s="30"/>
      <c r="DN484" s="30"/>
      <c r="DO484" s="31"/>
      <c r="DP484" s="32"/>
      <c r="DQ484" s="31"/>
      <c r="DR484" s="30"/>
      <c r="DS484" s="30"/>
      <c r="DT484" s="30"/>
      <c r="DU484" s="30"/>
      <c r="DV484" s="33"/>
      <c r="DW484" s="29"/>
      <c r="DX484" s="18"/>
      <c r="DY484" s="30"/>
      <c r="DZ484" s="30"/>
      <c r="EA484" s="30"/>
      <c r="EB484" s="30"/>
    </row>
    <row r="485" spans="1:132" s="26" customFormat="1" ht="18.75">
      <c r="A485" s="29"/>
      <c r="B485" s="34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1"/>
      <c r="S485" s="32"/>
      <c r="T485" s="31"/>
      <c r="U485" s="31"/>
      <c r="V485" s="31"/>
      <c r="W485" s="31"/>
      <c r="X485" s="30"/>
      <c r="Y485" s="30"/>
      <c r="Z485" s="30"/>
      <c r="AA485" s="29"/>
      <c r="AB485" s="34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1"/>
      <c r="AS485" s="32"/>
      <c r="AT485" s="31"/>
      <c r="AU485" s="30"/>
      <c r="AV485" s="30"/>
      <c r="AW485" s="30"/>
      <c r="AX485" s="30"/>
      <c r="AY485" s="33"/>
      <c r="AZ485" s="29"/>
      <c r="BA485" s="34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1"/>
      <c r="BR485" s="32"/>
      <c r="BS485" s="31"/>
      <c r="BT485" s="30"/>
      <c r="BU485" s="30"/>
      <c r="BV485" s="30"/>
      <c r="BW485" s="30"/>
      <c r="BX485" s="33"/>
      <c r="BY485" s="29"/>
      <c r="BZ485" s="34"/>
      <c r="CA485" s="30"/>
      <c r="CB485" s="30"/>
      <c r="CC485" s="30"/>
      <c r="CD485" s="30"/>
      <c r="CE485" s="30"/>
      <c r="CF485" s="30"/>
      <c r="CG485" s="30"/>
      <c r="CH485" s="30"/>
      <c r="CI485" s="30"/>
      <c r="CJ485" s="30"/>
      <c r="CK485" s="30"/>
      <c r="CL485" s="30"/>
      <c r="CM485" s="30"/>
      <c r="CN485" s="30"/>
      <c r="CO485" s="30"/>
      <c r="CP485" s="31"/>
      <c r="CQ485" s="32"/>
      <c r="CR485" s="31"/>
      <c r="CS485" s="30"/>
      <c r="CT485" s="30"/>
      <c r="CU485" s="30"/>
      <c r="CV485" s="30"/>
      <c r="CW485" s="33"/>
      <c r="CX485" s="29"/>
      <c r="CY485" s="34"/>
      <c r="CZ485" s="30"/>
      <c r="DA485" s="30"/>
      <c r="DB485" s="30"/>
      <c r="DC485" s="30"/>
      <c r="DD485" s="30"/>
      <c r="DE485" s="30"/>
      <c r="DF485" s="30"/>
      <c r="DG485" s="30"/>
      <c r="DH485" s="30"/>
      <c r="DI485" s="30"/>
      <c r="DJ485" s="30"/>
      <c r="DK485" s="30"/>
      <c r="DL485" s="30"/>
      <c r="DM485" s="30"/>
      <c r="DN485" s="30"/>
      <c r="DO485" s="31"/>
      <c r="DP485" s="32"/>
      <c r="DQ485" s="31"/>
      <c r="DR485" s="30"/>
      <c r="DS485" s="30"/>
      <c r="DT485" s="30"/>
      <c r="DU485" s="30"/>
      <c r="DV485" s="33"/>
      <c r="DW485" s="29"/>
      <c r="DX485" s="34"/>
      <c r="DY485" s="30"/>
      <c r="DZ485" s="30"/>
      <c r="EA485" s="30"/>
      <c r="EB485" s="30"/>
    </row>
    <row r="486" spans="1:132" s="26" customFormat="1" ht="18.75">
      <c r="A486" s="29"/>
      <c r="B486" s="34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1"/>
      <c r="S486" s="32"/>
      <c r="T486" s="31"/>
      <c r="U486" s="31"/>
      <c r="V486" s="31"/>
      <c r="W486" s="31"/>
      <c r="X486" s="30"/>
      <c r="Y486" s="30"/>
      <c r="Z486" s="30"/>
      <c r="AA486" s="29"/>
      <c r="AB486" s="34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1"/>
      <c r="AS486" s="32"/>
      <c r="AT486" s="31"/>
      <c r="AU486" s="30"/>
      <c r="AV486" s="30"/>
      <c r="AW486" s="30"/>
      <c r="AX486" s="30"/>
      <c r="AY486" s="33"/>
      <c r="AZ486" s="29"/>
      <c r="BA486" s="34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1"/>
      <c r="BR486" s="32"/>
      <c r="BS486" s="31"/>
      <c r="BT486" s="30"/>
      <c r="BU486" s="30"/>
      <c r="BV486" s="30"/>
      <c r="BW486" s="30"/>
      <c r="BX486" s="33"/>
      <c r="BY486" s="29"/>
      <c r="BZ486" s="34"/>
      <c r="CA486" s="30"/>
      <c r="CB486" s="30"/>
      <c r="CC486" s="30"/>
      <c r="CD486" s="30"/>
      <c r="CE486" s="30"/>
      <c r="CF486" s="30"/>
      <c r="CG486" s="30"/>
      <c r="CH486" s="30"/>
      <c r="CI486" s="30"/>
      <c r="CJ486" s="30"/>
      <c r="CK486" s="30"/>
      <c r="CL486" s="30"/>
      <c r="CM486" s="30"/>
      <c r="CN486" s="30"/>
      <c r="CO486" s="30"/>
      <c r="CP486" s="31"/>
      <c r="CQ486" s="32"/>
      <c r="CR486" s="31"/>
      <c r="CS486" s="30"/>
      <c r="CT486" s="30"/>
      <c r="CU486" s="30"/>
      <c r="CV486" s="30"/>
      <c r="CW486" s="33"/>
      <c r="CX486" s="29"/>
      <c r="CY486" s="34"/>
      <c r="CZ486" s="30"/>
      <c r="DA486" s="30"/>
      <c r="DB486" s="30"/>
      <c r="DC486" s="30"/>
      <c r="DD486" s="30"/>
      <c r="DE486" s="30"/>
      <c r="DF486" s="30"/>
      <c r="DG486" s="30"/>
      <c r="DH486" s="30"/>
      <c r="DI486" s="30"/>
      <c r="DJ486" s="30"/>
      <c r="DK486" s="30"/>
      <c r="DL486" s="30"/>
      <c r="DM486" s="30"/>
      <c r="DN486" s="30"/>
      <c r="DO486" s="31"/>
      <c r="DP486" s="32"/>
      <c r="DQ486" s="31"/>
      <c r="DR486" s="30"/>
      <c r="DS486" s="30"/>
      <c r="DT486" s="30"/>
      <c r="DU486" s="30"/>
      <c r="DV486" s="33"/>
      <c r="DW486" s="29"/>
      <c r="DX486" s="34"/>
      <c r="DY486" s="30"/>
      <c r="DZ486" s="30"/>
      <c r="EA486" s="30"/>
      <c r="EB486" s="30"/>
    </row>
    <row r="487" spans="1:132" s="26" customFormat="1" ht="18.75">
      <c r="A487" s="21"/>
      <c r="B487" s="22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2"/>
      <c r="T487" s="31"/>
      <c r="U487" s="31"/>
      <c r="V487" s="31"/>
      <c r="W487" s="31"/>
      <c r="X487" s="30"/>
      <c r="Y487" s="30"/>
      <c r="Z487" s="30"/>
      <c r="AA487" s="21"/>
      <c r="AB487" s="22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2"/>
      <c r="AT487" s="31"/>
      <c r="AU487" s="30"/>
      <c r="AV487" s="30"/>
      <c r="AW487" s="30"/>
      <c r="AX487" s="30"/>
      <c r="AY487" s="33"/>
      <c r="AZ487" s="21"/>
      <c r="BA487" s="22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2"/>
      <c r="BS487" s="31"/>
      <c r="BT487" s="30"/>
      <c r="BU487" s="30"/>
      <c r="BV487" s="30"/>
      <c r="BW487" s="30"/>
      <c r="BX487" s="33"/>
      <c r="BY487" s="21"/>
      <c r="BZ487" s="22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2"/>
      <c r="CR487" s="31"/>
      <c r="CS487" s="30"/>
      <c r="CT487" s="30"/>
      <c r="CU487" s="30"/>
      <c r="CV487" s="30"/>
      <c r="CW487" s="33"/>
      <c r="CX487" s="21"/>
      <c r="CY487" s="22"/>
      <c r="CZ487" s="31"/>
      <c r="DA487" s="31"/>
      <c r="DB487" s="31"/>
      <c r="DC487" s="31"/>
      <c r="DD487" s="31"/>
      <c r="DE487" s="31"/>
      <c r="DF487" s="31"/>
      <c r="DG487" s="31"/>
      <c r="DH487" s="31"/>
      <c r="DI487" s="31"/>
      <c r="DJ487" s="31"/>
      <c r="DK487" s="31"/>
      <c r="DL487" s="31"/>
      <c r="DM487" s="31"/>
      <c r="DN487" s="31"/>
      <c r="DO487" s="31"/>
      <c r="DP487" s="32"/>
      <c r="DQ487" s="31"/>
      <c r="DR487" s="30"/>
      <c r="DS487" s="30"/>
      <c r="DT487" s="30"/>
      <c r="DU487" s="30"/>
      <c r="DV487" s="33"/>
      <c r="DW487" s="21"/>
      <c r="DX487" s="22"/>
      <c r="DY487" s="31"/>
      <c r="DZ487" s="31"/>
      <c r="EA487" s="31"/>
      <c r="EB487" s="31"/>
    </row>
    <row r="488" spans="1:132" s="26" customFormat="1" ht="18.75">
      <c r="A488" s="21"/>
      <c r="B488" s="23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2"/>
      <c r="S488" s="32"/>
      <c r="T488" s="31"/>
      <c r="U488" s="31"/>
      <c r="V488" s="31"/>
      <c r="W488" s="31"/>
      <c r="X488" s="30"/>
      <c r="Y488" s="30"/>
      <c r="Z488" s="30"/>
      <c r="AA488" s="21"/>
      <c r="AB488" s="23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2"/>
      <c r="AS488" s="32"/>
      <c r="AT488" s="31"/>
      <c r="AU488" s="30"/>
      <c r="AV488" s="30"/>
      <c r="AW488" s="30"/>
      <c r="AX488" s="30"/>
      <c r="AY488" s="33"/>
      <c r="AZ488" s="21"/>
      <c r="BA488" s="23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2"/>
      <c r="BR488" s="32"/>
      <c r="BS488" s="31"/>
      <c r="BT488" s="30"/>
      <c r="BU488" s="30"/>
      <c r="BV488" s="30"/>
      <c r="BW488" s="30"/>
      <c r="BX488" s="33"/>
      <c r="BY488" s="21"/>
      <c r="BZ488" s="23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2"/>
      <c r="CQ488" s="32"/>
      <c r="CR488" s="31"/>
      <c r="CS488" s="30"/>
      <c r="CT488" s="30"/>
      <c r="CU488" s="30"/>
      <c r="CV488" s="30"/>
      <c r="CW488" s="33"/>
      <c r="CX488" s="21"/>
      <c r="CY488" s="23"/>
      <c r="CZ488" s="31"/>
      <c r="DA488" s="31"/>
      <c r="DB488" s="31"/>
      <c r="DC488" s="31"/>
      <c r="DD488" s="31"/>
      <c r="DE488" s="31"/>
      <c r="DF488" s="31"/>
      <c r="DG488" s="31"/>
      <c r="DH488" s="31"/>
      <c r="DI488" s="31"/>
      <c r="DJ488" s="31"/>
      <c r="DK488" s="31"/>
      <c r="DL488" s="31"/>
      <c r="DM488" s="31"/>
      <c r="DN488" s="31"/>
      <c r="DO488" s="32"/>
      <c r="DP488" s="32"/>
      <c r="DQ488" s="31"/>
      <c r="DR488" s="30"/>
      <c r="DS488" s="30"/>
      <c r="DT488" s="30"/>
      <c r="DU488" s="30"/>
      <c r="DV488" s="33"/>
      <c r="DW488" s="21"/>
      <c r="DX488" s="23"/>
      <c r="DY488" s="31"/>
      <c r="DZ488" s="31"/>
      <c r="EA488" s="31"/>
      <c r="EB488" s="31"/>
    </row>
    <row r="489" spans="1:132" s="26" customFormat="1" ht="18.7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0"/>
      <c r="Y489" s="30"/>
      <c r="Z489" s="30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0"/>
      <c r="AV489" s="30"/>
      <c r="AW489" s="30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0"/>
      <c r="BU489" s="30"/>
      <c r="BV489" s="30"/>
      <c r="BW489" s="35"/>
      <c r="BX489" s="35"/>
      <c r="BY489" s="35"/>
      <c r="BZ489" s="35"/>
      <c r="CA489" s="35"/>
      <c r="CB489" s="35"/>
      <c r="CC489" s="35"/>
      <c r="CD489" s="35"/>
      <c r="CE489" s="35"/>
      <c r="CF489" s="35"/>
      <c r="CG489" s="35"/>
      <c r="CH489" s="35"/>
      <c r="CI489" s="35"/>
      <c r="CJ489" s="35"/>
      <c r="CK489" s="35"/>
      <c r="CL489" s="35"/>
      <c r="CM489" s="35"/>
      <c r="CN489" s="35"/>
      <c r="CO489" s="35"/>
      <c r="CP489" s="35"/>
      <c r="CQ489" s="35"/>
      <c r="CR489" s="35"/>
      <c r="CS489" s="30"/>
      <c r="CT489" s="30"/>
      <c r="CU489" s="30"/>
      <c r="CV489" s="35"/>
      <c r="CW489" s="35"/>
      <c r="CX489" s="35"/>
      <c r="CY489" s="35"/>
      <c r="CZ489" s="35"/>
      <c r="DA489" s="35"/>
      <c r="DB489" s="35"/>
      <c r="DC489" s="35"/>
      <c r="DD489" s="35"/>
      <c r="DE489" s="35"/>
      <c r="DF489" s="35"/>
      <c r="DG489" s="35"/>
      <c r="DH489" s="35"/>
      <c r="DI489" s="35"/>
      <c r="DJ489" s="35"/>
      <c r="DK489" s="35"/>
      <c r="DL489" s="35"/>
      <c r="DM489" s="35"/>
      <c r="DN489" s="35"/>
      <c r="DO489" s="35"/>
      <c r="DP489" s="35"/>
      <c r="DQ489" s="35"/>
      <c r="DR489" s="30"/>
      <c r="DS489" s="30"/>
      <c r="DT489" s="30"/>
      <c r="DU489" s="35"/>
      <c r="DV489" s="35"/>
      <c r="DW489" s="35"/>
      <c r="DX489" s="35"/>
      <c r="DY489" s="35"/>
      <c r="DZ489" s="35"/>
      <c r="EA489" s="35"/>
      <c r="EB489" s="35"/>
    </row>
    <row r="490" spans="1:132" s="26" customFormat="1" ht="18.75">
      <c r="A490" s="24"/>
      <c r="B490" s="25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7"/>
      <c r="Y490" s="37"/>
      <c r="Z490" s="37"/>
      <c r="AA490" s="24"/>
      <c r="AB490" s="25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7"/>
      <c r="AV490" s="37"/>
      <c r="AW490" s="37"/>
      <c r="AX490" s="37"/>
      <c r="AY490" s="38"/>
      <c r="AZ490" s="24"/>
      <c r="BA490" s="25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7"/>
      <c r="BU490" s="37"/>
      <c r="BV490" s="37"/>
      <c r="BW490" s="37"/>
      <c r="BX490" s="38"/>
      <c r="BY490" s="24"/>
      <c r="BZ490" s="25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7"/>
      <c r="CT490" s="37"/>
      <c r="CU490" s="37"/>
      <c r="CV490" s="37"/>
      <c r="CW490" s="38"/>
      <c r="CX490" s="24"/>
      <c r="CY490" s="25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36"/>
      <c r="DQ490" s="36"/>
      <c r="DR490" s="37"/>
      <c r="DS490" s="37"/>
      <c r="DT490" s="37"/>
      <c r="DU490" s="37"/>
      <c r="DV490" s="38"/>
      <c r="DW490" s="24"/>
      <c r="DX490" s="25"/>
      <c r="DY490" s="36"/>
      <c r="DZ490" s="36"/>
      <c r="EA490" s="36"/>
      <c r="EB490" s="36"/>
    </row>
    <row r="491" spans="1:132" s="26" customFormat="1" ht="18.75">
      <c r="A491" s="21"/>
      <c r="B491" s="22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2"/>
      <c r="T491" s="31"/>
      <c r="U491" s="31"/>
      <c r="V491" s="31"/>
      <c r="W491" s="31"/>
      <c r="X491" s="30"/>
      <c r="Y491" s="30"/>
      <c r="Z491" s="30"/>
      <c r="AA491" s="21"/>
      <c r="AB491" s="22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2"/>
      <c r="AT491" s="31"/>
      <c r="AU491" s="30"/>
      <c r="AV491" s="30"/>
      <c r="AW491" s="30"/>
      <c r="AX491" s="31"/>
      <c r="AY491" s="33"/>
      <c r="AZ491" s="21"/>
      <c r="BA491" s="22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2"/>
      <c r="BS491" s="31"/>
      <c r="BT491" s="30"/>
      <c r="BU491" s="30"/>
      <c r="BV491" s="30"/>
      <c r="BW491" s="31"/>
      <c r="BX491" s="33"/>
      <c r="BY491" s="21"/>
      <c r="BZ491" s="22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2"/>
      <c r="CR491" s="31"/>
      <c r="CS491" s="30"/>
      <c r="CT491" s="30"/>
      <c r="CU491" s="30"/>
      <c r="CV491" s="31"/>
      <c r="CW491" s="33"/>
      <c r="CX491" s="21"/>
      <c r="CY491" s="22"/>
      <c r="CZ491" s="31"/>
      <c r="DA491" s="31"/>
      <c r="DB491" s="31"/>
      <c r="DC491" s="31"/>
      <c r="DD491" s="31"/>
      <c r="DE491" s="31"/>
      <c r="DF491" s="31"/>
      <c r="DG491" s="31"/>
      <c r="DH491" s="31"/>
      <c r="DI491" s="31"/>
      <c r="DJ491" s="31"/>
      <c r="DK491" s="31"/>
      <c r="DL491" s="31"/>
      <c r="DM491" s="31"/>
      <c r="DN491" s="31"/>
      <c r="DO491" s="31"/>
      <c r="DP491" s="32"/>
      <c r="DQ491" s="31"/>
      <c r="DR491" s="30"/>
      <c r="DS491" s="30"/>
      <c r="DT491" s="30"/>
      <c r="DU491" s="31"/>
      <c r="DV491" s="33"/>
      <c r="DW491" s="21"/>
      <c r="DX491" s="22"/>
      <c r="DY491" s="31"/>
      <c r="DZ491" s="31"/>
      <c r="EA491" s="31"/>
      <c r="EB491" s="31"/>
    </row>
    <row r="492" spans="1:132" s="26" customFormat="1" ht="18.75">
      <c r="A492" s="21"/>
      <c r="B492" s="22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2"/>
      <c r="T492" s="31"/>
      <c r="U492" s="31"/>
      <c r="V492" s="31"/>
      <c r="W492" s="31"/>
      <c r="X492" s="30"/>
      <c r="Y492" s="30"/>
      <c r="Z492" s="30"/>
      <c r="AA492" s="21"/>
      <c r="AB492" s="22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2"/>
      <c r="AT492" s="31"/>
      <c r="AU492" s="30"/>
      <c r="AV492" s="30"/>
      <c r="AW492" s="30"/>
      <c r="AX492" s="31"/>
      <c r="AY492" s="33"/>
      <c r="AZ492" s="21"/>
      <c r="BA492" s="22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2"/>
      <c r="BS492" s="31"/>
      <c r="BT492" s="30"/>
      <c r="BU492" s="30"/>
      <c r="BV492" s="30"/>
      <c r="BW492" s="31"/>
      <c r="BX492" s="33"/>
      <c r="BY492" s="21"/>
      <c r="BZ492" s="22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2"/>
      <c r="CR492" s="31"/>
      <c r="CS492" s="30"/>
      <c r="CT492" s="30"/>
      <c r="CU492" s="30"/>
      <c r="CV492" s="31"/>
      <c r="CW492" s="33"/>
      <c r="CX492" s="21"/>
      <c r="CY492" s="22"/>
      <c r="CZ492" s="31"/>
      <c r="DA492" s="31"/>
      <c r="DB492" s="31"/>
      <c r="DC492" s="31"/>
      <c r="DD492" s="31"/>
      <c r="DE492" s="31"/>
      <c r="DF492" s="31"/>
      <c r="DG492" s="31"/>
      <c r="DH492" s="31"/>
      <c r="DI492" s="31"/>
      <c r="DJ492" s="31"/>
      <c r="DK492" s="31"/>
      <c r="DL492" s="31"/>
      <c r="DM492" s="31"/>
      <c r="DN492" s="31"/>
      <c r="DO492" s="31"/>
      <c r="DP492" s="32"/>
      <c r="DQ492" s="31"/>
      <c r="DR492" s="30"/>
      <c r="DS492" s="30"/>
      <c r="DT492" s="30"/>
      <c r="DU492" s="31"/>
      <c r="DV492" s="33"/>
      <c r="DW492" s="21"/>
      <c r="DX492" s="22"/>
      <c r="DY492" s="31"/>
      <c r="DZ492" s="31"/>
      <c r="EA492" s="31"/>
      <c r="EB492" s="31"/>
    </row>
    <row r="493" spans="1:132" s="26" customFormat="1" ht="18.75">
      <c r="A493" s="21"/>
      <c r="B493" s="22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2"/>
      <c r="T493" s="31"/>
      <c r="U493" s="31"/>
      <c r="V493" s="31"/>
      <c r="W493" s="31"/>
      <c r="X493" s="30"/>
      <c r="Y493" s="30"/>
      <c r="Z493" s="30"/>
      <c r="AA493" s="21"/>
      <c r="AB493" s="22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2"/>
      <c r="AT493" s="31"/>
      <c r="AU493" s="30"/>
      <c r="AV493" s="30"/>
      <c r="AW493" s="30"/>
      <c r="AX493" s="31"/>
      <c r="AY493" s="33"/>
      <c r="AZ493" s="21"/>
      <c r="BA493" s="22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2"/>
      <c r="BS493" s="31"/>
      <c r="BT493" s="30"/>
      <c r="BU493" s="30"/>
      <c r="BV493" s="30"/>
      <c r="BW493" s="31"/>
      <c r="BX493" s="33"/>
      <c r="BY493" s="21"/>
      <c r="BZ493" s="22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1"/>
      <c r="CQ493" s="32"/>
      <c r="CR493" s="31"/>
      <c r="CS493" s="30"/>
      <c r="CT493" s="30"/>
      <c r="CU493" s="30"/>
      <c r="CV493" s="31"/>
      <c r="CW493" s="33"/>
      <c r="CX493" s="21"/>
      <c r="CY493" s="22"/>
      <c r="CZ493" s="31"/>
      <c r="DA493" s="31"/>
      <c r="DB493" s="31"/>
      <c r="DC493" s="31"/>
      <c r="DD493" s="31"/>
      <c r="DE493" s="31"/>
      <c r="DF493" s="31"/>
      <c r="DG493" s="31"/>
      <c r="DH493" s="31"/>
      <c r="DI493" s="31"/>
      <c r="DJ493" s="31"/>
      <c r="DK493" s="31"/>
      <c r="DL493" s="31"/>
      <c r="DM493" s="31"/>
      <c r="DN493" s="31"/>
      <c r="DO493" s="31"/>
      <c r="DP493" s="32"/>
      <c r="DQ493" s="31"/>
      <c r="DR493" s="30"/>
      <c r="DS493" s="30"/>
      <c r="DT493" s="30"/>
      <c r="DU493" s="31"/>
      <c r="DV493" s="33"/>
      <c r="DW493" s="21"/>
      <c r="DX493" s="22"/>
      <c r="DY493" s="31"/>
      <c r="DZ493" s="31"/>
      <c r="EA493" s="31"/>
      <c r="EB493" s="31"/>
    </row>
    <row r="494" spans="1:132" s="26" customFormat="1" ht="18.75">
      <c r="A494" s="21"/>
      <c r="B494" s="22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2"/>
      <c r="T494" s="31"/>
      <c r="U494" s="31"/>
      <c r="V494" s="31"/>
      <c r="W494" s="31"/>
      <c r="X494" s="30"/>
      <c r="Y494" s="30"/>
      <c r="Z494" s="30"/>
      <c r="AA494" s="21"/>
      <c r="AB494" s="22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2"/>
      <c r="AT494" s="31"/>
      <c r="AU494" s="30"/>
      <c r="AV494" s="30"/>
      <c r="AW494" s="30"/>
      <c r="AX494" s="31"/>
      <c r="AY494" s="33"/>
      <c r="AZ494" s="21"/>
      <c r="BA494" s="22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2"/>
      <c r="BS494" s="31"/>
      <c r="BT494" s="30"/>
      <c r="BU494" s="30"/>
      <c r="BV494" s="30"/>
      <c r="BW494" s="31"/>
      <c r="BX494" s="33"/>
      <c r="BY494" s="21"/>
      <c r="BZ494" s="22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1"/>
      <c r="CQ494" s="32"/>
      <c r="CR494" s="31"/>
      <c r="CS494" s="30"/>
      <c r="CT494" s="30"/>
      <c r="CU494" s="30"/>
      <c r="CV494" s="31"/>
      <c r="CW494" s="33"/>
      <c r="CX494" s="21"/>
      <c r="CY494" s="22"/>
      <c r="CZ494" s="31"/>
      <c r="DA494" s="31"/>
      <c r="DB494" s="31"/>
      <c r="DC494" s="31"/>
      <c r="DD494" s="31"/>
      <c r="DE494" s="31"/>
      <c r="DF494" s="31"/>
      <c r="DG494" s="31"/>
      <c r="DH494" s="31"/>
      <c r="DI494" s="31"/>
      <c r="DJ494" s="31"/>
      <c r="DK494" s="31"/>
      <c r="DL494" s="31"/>
      <c r="DM494" s="31"/>
      <c r="DN494" s="31"/>
      <c r="DO494" s="31"/>
      <c r="DP494" s="32"/>
      <c r="DQ494" s="31"/>
      <c r="DR494" s="30"/>
      <c r="DS494" s="30"/>
      <c r="DT494" s="30"/>
      <c r="DU494" s="31"/>
      <c r="DV494" s="33"/>
      <c r="DW494" s="21"/>
      <c r="DX494" s="22"/>
      <c r="DY494" s="31"/>
      <c r="DZ494" s="31"/>
      <c r="EA494" s="31"/>
      <c r="EB494" s="31"/>
    </row>
    <row r="495" spans="1:132" s="26" customFormat="1" ht="18.75">
      <c r="A495" s="21"/>
      <c r="B495" s="22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2"/>
      <c r="T495" s="31"/>
      <c r="U495" s="31"/>
      <c r="V495" s="31"/>
      <c r="W495" s="31"/>
      <c r="X495" s="30"/>
      <c r="Y495" s="30"/>
      <c r="Z495" s="30"/>
      <c r="AA495" s="21"/>
      <c r="AB495" s="22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2"/>
      <c r="AT495" s="31"/>
      <c r="AU495" s="30"/>
      <c r="AV495" s="30"/>
      <c r="AW495" s="30"/>
      <c r="AX495" s="31"/>
      <c r="AY495" s="33"/>
      <c r="AZ495" s="21"/>
      <c r="BA495" s="22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2"/>
      <c r="BS495" s="31"/>
      <c r="BT495" s="30"/>
      <c r="BU495" s="30"/>
      <c r="BV495" s="30"/>
      <c r="BW495" s="31"/>
      <c r="BX495" s="33"/>
      <c r="BY495" s="21"/>
      <c r="BZ495" s="22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2"/>
      <c r="CR495" s="31"/>
      <c r="CS495" s="30"/>
      <c r="CT495" s="30"/>
      <c r="CU495" s="30"/>
      <c r="CV495" s="31"/>
      <c r="CW495" s="33"/>
      <c r="CX495" s="21"/>
      <c r="CY495" s="22"/>
      <c r="CZ495" s="31"/>
      <c r="DA495" s="31"/>
      <c r="DB495" s="31"/>
      <c r="DC495" s="31"/>
      <c r="DD495" s="31"/>
      <c r="DE495" s="31"/>
      <c r="DF495" s="31"/>
      <c r="DG495" s="31"/>
      <c r="DH495" s="31"/>
      <c r="DI495" s="31"/>
      <c r="DJ495" s="31"/>
      <c r="DK495" s="31"/>
      <c r="DL495" s="31"/>
      <c r="DM495" s="31"/>
      <c r="DN495" s="31"/>
      <c r="DO495" s="31"/>
      <c r="DP495" s="32"/>
      <c r="DQ495" s="31"/>
      <c r="DR495" s="30"/>
      <c r="DS495" s="30"/>
      <c r="DT495" s="30"/>
      <c r="DU495" s="31"/>
      <c r="DV495" s="33"/>
      <c r="DW495" s="21"/>
      <c r="DX495" s="22"/>
      <c r="DY495" s="31"/>
      <c r="DZ495" s="31"/>
      <c r="EA495" s="31"/>
      <c r="EB495" s="31"/>
    </row>
    <row r="496" spans="1:132" s="26" customFormat="1" ht="18.75">
      <c r="A496" s="102"/>
      <c r="B496" s="102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102"/>
      <c r="AB496" s="102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40"/>
      <c r="AZ496" s="102"/>
      <c r="BA496" s="102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40"/>
      <c r="BY496" s="102"/>
      <c r="BZ496" s="102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40"/>
      <c r="CX496" s="102"/>
      <c r="CY496" s="102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40"/>
      <c r="DW496" s="102"/>
      <c r="DX496" s="102"/>
      <c r="DY496" s="39"/>
      <c r="DZ496" s="39"/>
      <c r="EA496" s="39"/>
      <c r="EB496" s="39"/>
    </row>
    <row r="497" spans="1:132" s="26" customFormat="1" ht="18.75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3"/>
      <c r="CE497" s="103"/>
      <c r="CF497" s="103"/>
      <c r="CG497" s="103"/>
      <c r="CH497" s="103"/>
      <c r="CI497" s="103"/>
      <c r="CJ497" s="103"/>
      <c r="CK497" s="103"/>
      <c r="CL497" s="103"/>
      <c r="CM497" s="103"/>
      <c r="CN497" s="103"/>
      <c r="CO497" s="103"/>
      <c r="CP497" s="103"/>
      <c r="CQ497" s="103"/>
      <c r="CR497" s="103"/>
      <c r="CS497" s="103"/>
      <c r="CT497" s="103"/>
      <c r="CU497" s="103"/>
      <c r="CV497" s="103"/>
      <c r="CW497" s="103"/>
      <c r="CX497" s="103"/>
      <c r="CY497" s="103"/>
      <c r="CZ497" s="103"/>
      <c r="DA497" s="103"/>
      <c r="DB497" s="103"/>
      <c r="DC497" s="103"/>
      <c r="DD497" s="103"/>
      <c r="DE497" s="103"/>
      <c r="DF497" s="103"/>
      <c r="DG497" s="103"/>
      <c r="DH497" s="103"/>
      <c r="DI497" s="103"/>
      <c r="DJ497" s="103"/>
      <c r="DK497" s="103"/>
      <c r="DL497" s="103"/>
      <c r="DM497" s="103"/>
      <c r="DN497" s="103"/>
      <c r="DO497" s="103"/>
      <c r="DP497" s="103"/>
      <c r="DQ497" s="103"/>
      <c r="DR497" s="103"/>
      <c r="DS497" s="103"/>
      <c r="DT497" s="103"/>
      <c r="DU497" s="103"/>
      <c r="DV497" s="103"/>
      <c r="DW497" s="103"/>
      <c r="DX497" s="103"/>
      <c r="DY497" s="103"/>
      <c r="DZ497" s="103"/>
      <c r="EA497" s="103"/>
      <c r="EB497" s="103"/>
    </row>
    <row r="498" spans="1:132" s="26" customFormat="1" ht="18.75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  <c r="AO498" s="101"/>
      <c r="AP498" s="101"/>
      <c r="AQ498" s="101"/>
      <c r="AR498" s="101"/>
      <c r="AS498" s="101"/>
      <c r="AT498" s="101"/>
      <c r="AU498" s="101"/>
      <c r="AV498" s="101"/>
      <c r="AW498" s="101"/>
      <c r="AX498" s="101"/>
      <c r="AY498" s="101"/>
      <c r="AZ498" s="101"/>
      <c r="BA498" s="101"/>
      <c r="BB498" s="101"/>
      <c r="BC498" s="101"/>
      <c r="BD498" s="101"/>
      <c r="BE498" s="101"/>
      <c r="BF498" s="101"/>
      <c r="BG498" s="101"/>
      <c r="BH498" s="101"/>
      <c r="BI498" s="101"/>
      <c r="BJ498" s="101"/>
      <c r="BK498" s="101"/>
      <c r="BL498" s="101"/>
      <c r="BM498" s="101"/>
      <c r="BN498" s="101"/>
      <c r="BO498" s="101"/>
      <c r="BP498" s="101"/>
      <c r="BQ498" s="101"/>
      <c r="BR498" s="101"/>
      <c r="BS498" s="101"/>
      <c r="BT498" s="101"/>
      <c r="BU498" s="101"/>
      <c r="BV498" s="101"/>
      <c r="BW498" s="101"/>
      <c r="BX498" s="101"/>
      <c r="BY498" s="101"/>
      <c r="BZ498" s="101"/>
      <c r="CA498" s="101"/>
      <c r="CB498" s="101"/>
      <c r="CC498" s="101"/>
      <c r="CD498" s="101"/>
      <c r="CE498" s="101"/>
      <c r="CF498" s="101"/>
      <c r="CG498" s="101"/>
      <c r="CH498" s="101"/>
      <c r="CI498" s="101"/>
      <c r="CJ498" s="101"/>
      <c r="CK498" s="101"/>
      <c r="CL498" s="101"/>
      <c r="CM498" s="101"/>
      <c r="CN498" s="101"/>
      <c r="CO498" s="101"/>
      <c r="CP498" s="101"/>
      <c r="CQ498" s="101"/>
      <c r="CR498" s="101"/>
      <c r="CS498" s="101"/>
      <c r="CT498" s="101"/>
      <c r="CU498" s="101"/>
      <c r="CV498" s="101"/>
      <c r="CW498" s="101"/>
      <c r="CX498" s="101"/>
      <c r="CY498" s="101"/>
      <c r="CZ498" s="101"/>
      <c r="DA498" s="101"/>
      <c r="DB498" s="101"/>
      <c r="DC498" s="101"/>
      <c r="DD498" s="101"/>
      <c r="DE498" s="101"/>
      <c r="DF498" s="101"/>
      <c r="DG498" s="101"/>
      <c r="DH498" s="101"/>
      <c r="DI498" s="101"/>
      <c r="DJ498" s="101"/>
      <c r="DK498" s="101"/>
      <c r="DL498" s="101"/>
      <c r="DM498" s="101"/>
      <c r="DN498" s="101"/>
      <c r="DO498" s="101"/>
      <c r="DP498" s="101"/>
      <c r="DQ498" s="101"/>
      <c r="DR498" s="101"/>
      <c r="DS498" s="101"/>
      <c r="DT498" s="101"/>
      <c r="DU498" s="101"/>
      <c r="DV498" s="101"/>
      <c r="DW498" s="101"/>
      <c r="DX498" s="101"/>
      <c r="DY498" s="101"/>
      <c r="DZ498" s="101"/>
      <c r="EA498" s="101"/>
      <c r="EB498" s="101"/>
    </row>
    <row r="499" spans="1:132" s="26" customFormat="1" ht="18.75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  <c r="AO499" s="101"/>
      <c r="AP499" s="101"/>
      <c r="AQ499" s="101"/>
      <c r="AR499" s="101"/>
      <c r="AS499" s="101"/>
      <c r="AT499" s="101"/>
      <c r="AU499" s="101"/>
      <c r="AV499" s="101"/>
      <c r="AW499" s="101"/>
      <c r="AX499" s="101"/>
      <c r="AY499" s="101"/>
      <c r="AZ499" s="101"/>
      <c r="BA499" s="101"/>
      <c r="BB499" s="101"/>
      <c r="BC499" s="101"/>
      <c r="BD499" s="101"/>
      <c r="BE499" s="101"/>
      <c r="BF499" s="101"/>
      <c r="BG499" s="101"/>
      <c r="BH499" s="101"/>
      <c r="BI499" s="101"/>
      <c r="BJ499" s="101"/>
      <c r="BK499" s="101"/>
      <c r="BL499" s="101"/>
      <c r="BM499" s="101"/>
      <c r="BN499" s="101"/>
      <c r="BO499" s="101"/>
      <c r="BP499" s="101"/>
      <c r="BQ499" s="101"/>
      <c r="BR499" s="101"/>
      <c r="BS499" s="101"/>
      <c r="BT499" s="101"/>
      <c r="BU499" s="101"/>
      <c r="BV499" s="101"/>
      <c r="BW499" s="101"/>
      <c r="BX499" s="101"/>
      <c r="BY499" s="101"/>
      <c r="BZ499" s="101"/>
      <c r="CA499" s="101"/>
      <c r="CB499" s="101"/>
      <c r="CC499" s="101"/>
      <c r="CD499" s="101"/>
      <c r="CE499" s="101"/>
      <c r="CF499" s="101"/>
      <c r="CG499" s="101"/>
      <c r="CH499" s="101"/>
      <c r="CI499" s="101"/>
      <c r="CJ499" s="101"/>
      <c r="CK499" s="101"/>
      <c r="CL499" s="101"/>
      <c r="CM499" s="101"/>
      <c r="CN499" s="101"/>
      <c r="CO499" s="101"/>
      <c r="CP499" s="101"/>
      <c r="CQ499" s="101"/>
      <c r="CR499" s="101"/>
      <c r="CS499" s="101"/>
      <c r="CT499" s="101"/>
      <c r="CU499" s="101"/>
      <c r="CV499" s="101"/>
      <c r="CW499" s="101"/>
      <c r="CX499" s="101"/>
      <c r="CY499" s="101"/>
      <c r="CZ499" s="101"/>
      <c r="DA499" s="101"/>
      <c r="DB499" s="101"/>
      <c r="DC499" s="101"/>
      <c r="DD499" s="101"/>
      <c r="DE499" s="101"/>
      <c r="DF499" s="101"/>
      <c r="DG499" s="101"/>
      <c r="DH499" s="101"/>
      <c r="DI499" s="101"/>
      <c r="DJ499" s="101"/>
      <c r="DK499" s="101"/>
      <c r="DL499" s="101"/>
      <c r="DM499" s="101"/>
      <c r="DN499" s="101"/>
      <c r="DO499" s="101"/>
      <c r="DP499" s="101"/>
      <c r="DQ499" s="101"/>
      <c r="DR499" s="101"/>
      <c r="DS499" s="101"/>
      <c r="DT499" s="101"/>
      <c r="DU499" s="101"/>
      <c r="DV499" s="101"/>
      <c r="DW499" s="101"/>
      <c r="DX499" s="101"/>
      <c r="DY499" s="101"/>
      <c r="DZ499" s="101"/>
      <c r="EA499" s="101"/>
      <c r="EB499" s="101"/>
    </row>
    <row r="500" spans="1:132" s="26" customFormat="1" ht="18.75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8"/>
      <c r="BD500" s="108"/>
      <c r="BE500" s="108"/>
      <c r="BF500" s="108"/>
      <c r="BG500" s="108"/>
      <c r="BH500" s="108"/>
      <c r="BI500" s="108"/>
      <c r="BJ500" s="108"/>
      <c r="BK500" s="108"/>
      <c r="BL500" s="108"/>
      <c r="BM500" s="108"/>
      <c r="BN500" s="108"/>
      <c r="BO500" s="108"/>
      <c r="BP500" s="108"/>
      <c r="BQ500" s="108"/>
      <c r="BR500" s="108"/>
      <c r="BS500" s="108"/>
      <c r="BT500" s="108"/>
      <c r="BU500" s="108"/>
      <c r="BV500" s="108"/>
      <c r="BW500" s="108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08"/>
      <c r="CM500" s="108"/>
      <c r="CN500" s="108"/>
      <c r="CO500" s="108"/>
      <c r="CP500" s="108"/>
      <c r="CQ500" s="108"/>
      <c r="CR500" s="108"/>
      <c r="CS500" s="108"/>
      <c r="CT500" s="108"/>
      <c r="CU500" s="108"/>
      <c r="CV500" s="108"/>
      <c r="CW500" s="108"/>
      <c r="CX500" s="108"/>
      <c r="CY500" s="108"/>
      <c r="CZ500" s="108"/>
      <c r="DA500" s="108"/>
      <c r="DB500" s="108"/>
      <c r="DC500" s="108"/>
      <c r="DD500" s="108"/>
      <c r="DE500" s="108"/>
      <c r="DF500" s="108"/>
      <c r="DG500" s="108"/>
      <c r="DH500" s="108"/>
      <c r="DI500" s="108"/>
      <c r="DJ500" s="108"/>
      <c r="DK500" s="108"/>
      <c r="DL500" s="108"/>
      <c r="DM500" s="108"/>
      <c r="DN500" s="108"/>
      <c r="DO500" s="108"/>
      <c r="DP500" s="108"/>
      <c r="DQ500" s="108"/>
      <c r="DR500" s="108"/>
      <c r="DS500" s="108"/>
      <c r="DT500" s="108"/>
      <c r="DU500" s="108"/>
      <c r="DV500" s="108"/>
      <c r="DW500" s="108"/>
      <c r="DX500" s="108"/>
      <c r="DY500" s="108"/>
      <c r="DZ500" s="108"/>
      <c r="EA500" s="108"/>
      <c r="EB500" s="108"/>
    </row>
    <row r="501" spans="1:132" s="26" customFormat="1" ht="18.75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7"/>
      <c r="AV501" s="107"/>
      <c r="AW501" s="107"/>
      <c r="AX501" s="107"/>
      <c r="AY501" s="107"/>
      <c r="AZ501" s="107"/>
      <c r="BA501" s="107"/>
      <c r="BB501" s="107"/>
      <c r="BC501" s="107"/>
      <c r="BD501" s="107"/>
      <c r="BE501" s="107"/>
      <c r="BF501" s="107"/>
      <c r="BG501" s="107"/>
      <c r="BH501" s="107"/>
      <c r="BI501" s="107"/>
      <c r="BJ501" s="107"/>
      <c r="BK501" s="107"/>
      <c r="BL501" s="107"/>
      <c r="BM501" s="107"/>
      <c r="BN501" s="107"/>
      <c r="BO501" s="107"/>
      <c r="BP501" s="107"/>
      <c r="BQ501" s="107"/>
      <c r="BR501" s="107"/>
      <c r="BS501" s="107"/>
      <c r="BT501" s="107"/>
      <c r="BU501" s="107"/>
      <c r="BV501" s="107"/>
      <c r="BW501" s="107"/>
      <c r="BX501" s="107"/>
      <c r="BY501" s="107"/>
      <c r="BZ501" s="107"/>
      <c r="CA501" s="107"/>
      <c r="CB501" s="107"/>
      <c r="CC501" s="107"/>
      <c r="CD501" s="107"/>
      <c r="CE501" s="107"/>
      <c r="CF501" s="107"/>
      <c r="CG501" s="107"/>
      <c r="CH501" s="107"/>
      <c r="CI501" s="107"/>
      <c r="CJ501" s="107"/>
      <c r="CK501" s="107"/>
      <c r="CL501" s="107"/>
      <c r="CM501" s="107"/>
      <c r="CN501" s="107"/>
      <c r="CO501" s="107"/>
      <c r="CP501" s="107"/>
      <c r="CQ501" s="107"/>
      <c r="CR501" s="107"/>
      <c r="CS501" s="107"/>
      <c r="CT501" s="107"/>
      <c r="CU501" s="107"/>
      <c r="CV501" s="107"/>
      <c r="CW501" s="107"/>
      <c r="CX501" s="107"/>
      <c r="CY501" s="107"/>
      <c r="CZ501" s="107"/>
      <c r="DA501" s="107"/>
      <c r="DB501" s="107"/>
      <c r="DC501" s="107"/>
      <c r="DD501" s="107"/>
      <c r="DE501" s="107"/>
      <c r="DF501" s="107"/>
      <c r="DG501" s="107"/>
      <c r="DH501" s="107"/>
      <c r="DI501" s="107"/>
      <c r="DJ501" s="107"/>
      <c r="DK501" s="107"/>
      <c r="DL501" s="107"/>
      <c r="DM501" s="107"/>
      <c r="DN501" s="107"/>
      <c r="DO501" s="107"/>
      <c r="DP501" s="107"/>
      <c r="DQ501" s="107"/>
      <c r="DR501" s="107"/>
      <c r="DS501" s="107"/>
      <c r="DT501" s="107"/>
      <c r="DU501" s="107"/>
      <c r="DV501" s="107"/>
      <c r="DW501" s="107"/>
      <c r="DX501" s="107"/>
      <c r="DY501" s="107"/>
      <c r="DZ501" s="107"/>
      <c r="EA501" s="107"/>
      <c r="EB501" s="107"/>
    </row>
    <row r="502" spans="1:132" s="26" customFormat="1" ht="18.75">
      <c r="A502" s="104"/>
      <c r="B502" s="104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4"/>
      <c r="AB502" s="104"/>
      <c r="AC502" s="101"/>
      <c r="AD502" s="101"/>
      <c r="AE502" s="101"/>
      <c r="AF502" s="101"/>
      <c r="AG502" s="101"/>
      <c r="AH502" s="101"/>
      <c r="AI502" s="101"/>
      <c r="AJ502" s="101"/>
      <c r="AK502" s="101"/>
      <c r="AL502" s="101"/>
      <c r="AM502" s="101"/>
      <c r="AN502" s="101"/>
      <c r="AO502" s="101"/>
      <c r="AP502" s="101"/>
      <c r="AQ502" s="101"/>
      <c r="AR502" s="101"/>
      <c r="AS502" s="101"/>
      <c r="AT502" s="101"/>
      <c r="AU502" s="101"/>
      <c r="AV502" s="101"/>
      <c r="AW502" s="101"/>
      <c r="AX502" s="101"/>
      <c r="AY502" s="105"/>
      <c r="AZ502" s="104"/>
      <c r="BA502" s="104"/>
      <c r="BB502" s="101"/>
      <c r="BC502" s="101"/>
      <c r="BD502" s="101"/>
      <c r="BE502" s="101"/>
      <c r="BF502" s="101"/>
      <c r="BG502" s="101"/>
      <c r="BH502" s="101"/>
      <c r="BI502" s="101"/>
      <c r="BJ502" s="101"/>
      <c r="BK502" s="101"/>
      <c r="BL502" s="101"/>
      <c r="BM502" s="101"/>
      <c r="BN502" s="101"/>
      <c r="BO502" s="101"/>
      <c r="BP502" s="101"/>
      <c r="BQ502" s="101"/>
      <c r="BR502" s="101"/>
      <c r="BS502" s="101"/>
      <c r="BT502" s="101"/>
      <c r="BU502" s="101"/>
      <c r="BV502" s="101"/>
      <c r="BW502" s="101"/>
      <c r="BX502" s="105"/>
      <c r="BY502" s="104"/>
      <c r="BZ502" s="104"/>
      <c r="CA502" s="101"/>
      <c r="CB502" s="101"/>
      <c r="CC502" s="101"/>
      <c r="CD502" s="101"/>
      <c r="CE502" s="101"/>
      <c r="CF502" s="101"/>
      <c r="CG502" s="101"/>
      <c r="CH502" s="101"/>
      <c r="CI502" s="101"/>
      <c r="CJ502" s="101"/>
      <c r="CK502" s="101"/>
      <c r="CL502" s="101"/>
      <c r="CM502" s="101"/>
      <c r="CN502" s="101"/>
      <c r="CO502" s="101"/>
      <c r="CP502" s="101"/>
      <c r="CQ502" s="101"/>
      <c r="CR502" s="101"/>
      <c r="CS502" s="101"/>
      <c r="CT502" s="101"/>
      <c r="CU502" s="101"/>
      <c r="CV502" s="101"/>
      <c r="CW502" s="105"/>
      <c r="CX502" s="104"/>
      <c r="CY502" s="104"/>
      <c r="CZ502" s="101"/>
      <c r="DA502" s="101"/>
      <c r="DB502" s="101"/>
      <c r="DC502" s="101"/>
      <c r="DD502" s="101"/>
      <c r="DE502" s="101"/>
      <c r="DF502" s="101"/>
      <c r="DG502" s="101"/>
      <c r="DH502" s="101"/>
      <c r="DI502" s="101"/>
      <c r="DJ502" s="101"/>
      <c r="DK502" s="101"/>
      <c r="DL502" s="101"/>
      <c r="DM502" s="101"/>
      <c r="DN502" s="101"/>
      <c r="DO502" s="101"/>
      <c r="DP502" s="101"/>
      <c r="DQ502" s="101"/>
      <c r="DR502" s="101"/>
      <c r="DS502" s="101"/>
      <c r="DT502" s="101"/>
      <c r="DU502" s="101"/>
      <c r="DV502" s="105"/>
      <c r="DW502" s="104"/>
      <c r="DX502" s="104"/>
      <c r="DY502" s="101"/>
      <c r="DZ502" s="101"/>
      <c r="EA502" s="101"/>
      <c r="EB502" s="101"/>
    </row>
    <row r="503" spans="1:132" s="26" customFormat="1" ht="18.75">
      <c r="A503" s="104"/>
      <c r="B503" s="104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27"/>
      <c r="P503" s="28"/>
      <c r="Q503" s="28"/>
      <c r="R503" s="27"/>
      <c r="S503" s="28"/>
      <c r="T503" s="28"/>
      <c r="U503" s="28"/>
      <c r="V503" s="28"/>
      <c r="W503" s="28"/>
      <c r="X503" s="27"/>
      <c r="Y503" s="27"/>
      <c r="Z503" s="27"/>
      <c r="AA503" s="104"/>
      <c r="AB503" s="104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8"/>
      <c r="AN503" s="28"/>
      <c r="AO503" s="27"/>
      <c r="AP503" s="28"/>
      <c r="AQ503" s="28"/>
      <c r="AR503" s="27"/>
      <c r="AS503" s="28"/>
      <c r="AT503" s="28"/>
      <c r="AU503" s="27"/>
      <c r="AV503" s="27"/>
      <c r="AW503" s="27"/>
      <c r="AX503" s="28"/>
      <c r="AY503" s="106"/>
      <c r="AZ503" s="104"/>
      <c r="BA503" s="104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8"/>
      <c r="BM503" s="28"/>
      <c r="BN503" s="27"/>
      <c r="BO503" s="28"/>
      <c r="BP503" s="28"/>
      <c r="BQ503" s="27"/>
      <c r="BR503" s="28"/>
      <c r="BS503" s="28"/>
      <c r="BT503" s="27"/>
      <c r="BU503" s="27"/>
      <c r="BV503" s="27"/>
      <c r="BW503" s="28"/>
      <c r="BX503" s="106"/>
      <c r="BY503" s="104"/>
      <c r="BZ503" s="104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8"/>
      <c r="CL503" s="28"/>
      <c r="CM503" s="27"/>
      <c r="CN503" s="28"/>
      <c r="CO503" s="28"/>
      <c r="CP503" s="27"/>
      <c r="CQ503" s="28"/>
      <c r="CR503" s="28"/>
      <c r="CS503" s="27"/>
      <c r="CT503" s="27"/>
      <c r="CU503" s="27"/>
      <c r="CV503" s="28"/>
      <c r="CW503" s="106"/>
      <c r="CX503" s="104"/>
      <c r="CY503" s="104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8"/>
      <c r="DK503" s="28"/>
      <c r="DL503" s="27"/>
      <c r="DM503" s="28"/>
      <c r="DN503" s="28"/>
      <c r="DO503" s="27"/>
      <c r="DP503" s="28"/>
      <c r="DQ503" s="28"/>
      <c r="DR503" s="27"/>
      <c r="DS503" s="27"/>
      <c r="DT503" s="27"/>
      <c r="DU503" s="28"/>
      <c r="DV503" s="106"/>
      <c r="DW503" s="104"/>
      <c r="DX503" s="104"/>
      <c r="DY503" s="27"/>
      <c r="DZ503" s="27"/>
      <c r="EA503" s="27"/>
      <c r="EB503" s="27"/>
    </row>
    <row r="504" spans="1:132" s="26" customFormat="1" ht="18.75">
      <c r="A504" s="29"/>
      <c r="B504" s="18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1"/>
      <c r="S504" s="32"/>
      <c r="T504" s="31"/>
      <c r="U504" s="31"/>
      <c r="V504" s="31"/>
      <c r="W504" s="31"/>
      <c r="X504" s="30"/>
      <c r="Y504" s="30"/>
      <c r="Z504" s="30"/>
      <c r="AA504" s="29"/>
      <c r="AB504" s="18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1"/>
      <c r="AS504" s="32"/>
      <c r="AT504" s="31"/>
      <c r="AU504" s="30"/>
      <c r="AV504" s="30"/>
      <c r="AW504" s="30"/>
      <c r="AX504" s="30"/>
      <c r="AY504" s="33"/>
      <c r="AZ504" s="29"/>
      <c r="BA504" s="18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1"/>
      <c r="BR504" s="32"/>
      <c r="BS504" s="31"/>
      <c r="BT504" s="30"/>
      <c r="BU504" s="30"/>
      <c r="BV504" s="30"/>
      <c r="BW504" s="30"/>
      <c r="BX504" s="33"/>
      <c r="BY504" s="29"/>
      <c r="BZ504" s="18"/>
      <c r="CA504" s="30"/>
      <c r="CB504" s="30"/>
      <c r="CC504" s="30"/>
      <c r="CD504" s="30"/>
      <c r="CE504" s="30"/>
      <c r="CF504" s="30"/>
      <c r="CG504" s="30"/>
      <c r="CH504" s="30"/>
      <c r="CI504" s="30"/>
      <c r="CJ504" s="30"/>
      <c r="CK504" s="30"/>
      <c r="CL504" s="30"/>
      <c r="CM504" s="30"/>
      <c r="CN504" s="30"/>
      <c r="CO504" s="30"/>
      <c r="CP504" s="31"/>
      <c r="CQ504" s="32"/>
      <c r="CR504" s="31"/>
      <c r="CS504" s="30"/>
      <c r="CT504" s="30"/>
      <c r="CU504" s="30"/>
      <c r="CV504" s="30"/>
      <c r="CW504" s="33"/>
      <c r="CX504" s="29"/>
      <c r="CY504" s="18"/>
      <c r="CZ504" s="30"/>
      <c r="DA504" s="30"/>
      <c r="DB504" s="30"/>
      <c r="DC504" s="30"/>
      <c r="DD504" s="30"/>
      <c r="DE504" s="30"/>
      <c r="DF504" s="30"/>
      <c r="DG504" s="30"/>
      <c r="DH504" s="30"/>
      <c r="DI504" s="30"/>
      <c r="DJ504" s="30"/>
      <c r="DK504" s="30"/>
      <c r="DL504" s="30"/>
      <c r="DM504" s="30"/>
      <c r="DN504" s="30"/>
      <c r="DO504" s="31"/>
      <c r="DP504" s="32"/>
      <c r="DQ504" s="31"/>
      <c r="DR504" s="30"/>
      <c r="DS504" s="30"/>
      <c r="DT504" s="30"/>
      <c r="DU504" s="30"/>
      <c r="DV504" s="33"/>
      <c r="DW504" s="29"/>
      <c r="DX504" s="18"/>
      <c r="DY504" s="30"/>
      <c r="DZ504" s="30"/>
      <c r="EA504" s="30"/>
      <c r="EB504" s="30"/>
    </row>
    <row r="505" spans="1:132" s="26" customFormat="1" ht="18.75">
      <c r="A505" s="29"/>
      <c r="B505" s="34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1"/>
      <c r="S505" s="32"/>
      <c r="T505" s="31"/>
      <c r="U505" s="31"/>
      <c r="V505" s="31"/>
      <c r="W505" s="31"/>
      <c r="X505" s="30"/>
      <c r="Y505" s="30"/>
      <c r="Z505" s="30"/>
      <c r="AA505" s="29"/>
      <c r="AB505" s="34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1"/>
      <c r="AS505" s="32"/>
      <c r="AT505" s="31"/>
      <c r="AU505" s="30"/>
      <c r="AV505" s="30"/>
      <c r="AW505" s="30"/>
      <c r="AX505" s="30"/>
      <c r="AY505" s="33"/>
      <c r="AZ505" s="29"/>
      <c r="BA505" s="34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1"/>
      <c r="BR505" s="32"/>
      <c r="BS505" s="31"/>
      <c r="BT505" s="30"/>
      <c r="BU505" s="30"/>
      <c r="BV505" s="30"/>
      <c r="BW505" s="30"/>
      <c r="BX505" s="33"/>
      <c r="BY505" s="29"/>
      <c r="BZ505" s="34"/>
      <c r="CA505" s="30"/>
      <c r="CB505" s="30"/>
      <c r="CC505" s="30"/>
      <c r="CD505" s="30"/>
      <c r="CE505" s="30"/>
      <c r="CF505" s="30"/>
      <c r="CG505" s="30"/>
      <c r="CH505" s="30"/>
      <c r="CI505" s="30"/>
      <c r="CJ505" s="30"/>
      <c r="CK505" s="30"/>
      <c r="CL505" s="30"/>
      <c r="CM505" s="30"/>
      <c r="CN505" s="30"/>
      <c r="CO505" s="30"/>
      <c r="CP505" s="31"/>
      <c r="CQ505" s="32"/>
      <c r="CR505" s="31"/>
      <c r="CS505" s="30"/>
      <c r="CT505" s="30"/>
      <c r="CU505" s="30"/>
      <c r="CV505" s="30"/>
      <c r="CW505" s="33"/>
      <c r="CX505" s="29"/>
      <c r="CY505" s="34"/>
      <c r="CZ505" s="30"/>
      <c r="DA505" s="30"/>
      <c r="DB505" s="30"/>
      <c r="DC505" s="30"/>
      <c r="DD505" s="30"/>
      <c r="DE505" s="30"/>
      <c r="DF505" s="30"/>
      <c r="DG505" s="30"/>
      <c r="DH505" s="30"/>
      <c r="DI505" s="30"/>
      <c r="DJ505" s="30"/>
      <c r="DK505" s="30"/>
      <c r="DL505" s="30"/>
      <c r="DM505" s="30"/>
      <c r="DN505" s="30"/>
      <c r="DO505" s="31"/>
      <c r="DP505" s="32"/>
      <c r="DQ505" s="31"/>
      <c r="DR505" s="30"/>
      <c r="DS505" s="30"/>
      <c r="DT505" s="30"/>
      <c r="DU505" s="30"/>
      <c r="DV505" s="33"/>
      <c r="DW505" s="29"/>
      <c r="DX505" s="34"/>
      <c r="DY505" s="30"/>
      <c r="DZ505" s="30"/>
      <c r="EA505" s="30"/>
      <c r="EB505" s="30"/>
    </row>
    <row r="506" spans="1:132" s="26" customFormat="1" ht="18.75">
      <c r="A506" s="29"/>
      <c r="B506" s="34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1"/>
      <c r="S506" s="32"/>
      <c r="T506" s="31"/>
      <c r="U506" s="31"/>
      <c r="V506" s="31"/>
      <c r="W506" s="31"/>
      <c r="X506" s="30"/>
      <c r="Y506" s="30"/>
      <c r="Z506" s="30"/>
      <c r="AA506" s="29"/>
      <c r="AB506" s="34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1"/>
      <c r="AS506" s="32"/>
      <c r="AT506" s="31"/>
      <c r="AU506" s="30"/>
      <c r="AV506" s="30"/>
      <c r="AW506" s="30"/>
      <c r="AX506" s="30"/>
      <c r="AY506" s="33"/>
      <c r="AZ506" s="29"/>
      <c r="BA506" s="34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1"/>
      <c r="BR506" s="32"/>
      <c r="BS506" s="31"/>
      <c r="BT506" s="30"/>
      <c r="BU506" s="30"/>
      <c r="BV506" s="30"/>
      <c r="BW506" s="30"/>
      <c r="BX506" s="33"/>
      <c r="BY506" s="29"/>
      <c r="BZ506" s="34"/>
      <c r="CA506" s="30"/>
      <c r="CB506" s="30"/>
      <c r="CC506" s="30"/>
      <c r="CD506" s="30"/>
      <c r="CE506" s="30"/>
      <c r="CF506" s="30"/>
      <c r="CG506" s="30"/>
      <c r="CH506" s="30"/>
      <c r="CI506" s="30"/>
      <c r="CJ506" s="30"/>
      <c r="CK506" s="30"/>
      <c r="CL506" s="30"/>
      <c r="CM506" s="30"/>
      <c r="CN506" s="30"/>
      <c r="CO506" s="30"/>
      <c r="CP506" s="31"/>
      <c r="CQ506" s="32"/>
      <c r="CR506" s="31"/>
      <c r="CS506" s="30"/>
      <c r="CT506" s="30"/>
      <c r="CU506" s="30"/>
      <c r="CV506" s="30"/>
      <c r="CW506" s="33"/>
      <c r="CX506" s="29"/>
      <c r="CY506" s="34"/>
      <c r="CZ506" s="30"/>
      <c r="DA506" s="30"/>
      <c r="DB506" s="30"/>
      <c r="DC506" s="30"/>
      <c r="DD506" s="30"/>
      <c r="DE506" s="30"/>
      <c r="DF506" s="30"/>
      <c r="DG506" s="30"/>
      <c r="DH506" s="30"/>
      <c r="DI506" s="30"/>
      <c r="DJ506" s="30"/>
      <c r="DK506" s="30"/>
      <c r="DL506" s="30"/>
      <c r="DM506" s="30"/>
      <c r="DN506" s="30"/>
      <c r="DO506" s="31"/>
      <c r="DP506" s="32"/>
      <c r="DQ506" s="31"/>
      <c r="DR506" s="30"/>
      <c r="DS506" s="30"/>
      <c r="DT506" s="30"/>
      <c r="DU506" s="30"/>
      <c r="DV506" s="33"/>
      <c r="DW506" s="29"/>
      <c r="DX506" s="34"/>
      <c r="DY506" s="30"/>
      <c r="DZ506" s="30"/>
      <c r="EA506" s="30"/>
      <c r="EB506" s="30"/>
    </row>
    <row r="507" spans="1:132" s="26" customFormat="1" ht="18.75">
      <c r="A507" s="21"/>
      <c r="B507" s="22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2"/>
      <c r="T507" s="31"/>
      <c r="U507" s="31"/>
      <c r="V507" s="31"/>
      <c r="W507" s="31"/>
      <c r="X507" s="30"/>
      <c r="Y507" s="30"/>
      <c r="Z507" s="30"/>
      <c r="AA507" s="21"/>
      <c r="AB507" s="22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2"/>
      <c r="AT507" s="31"/>
      <c r="AU507" s="30"/>
      <c r="AV507" s="30"/>
      <c r="AW507" s="30"/>
      <c r="AX507" s="30"/>
      <c r="AY507" s="33"/>
      <c r="AZ507" s="21"/>
      <c r="BA507" s="22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2"/>
      <c r="BS507" s="31"/>
      <c r="BT507" s="30"/>
      <c r="BU507" s="30"/>
      <c r="BV507" s="30"/>
      <c r="BW507" s="30"/>
      <c r="BX507" s="33"/>
      <c r="BY507" s="21"/>
      <c r="BZ507" s="22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2"/>
      <c r="CR507" s="31"/>
      <c r="CS507" s="30"/>
      <c r="CT507" s="30"/>
      <c r="CU507" s="30"/>
      <c r="CV507" s="30"/>
      <c r="CW507" s="33"/>
      <c r="CX507" s="21"/>
      <c r="CY507" s="22"/>
      <c r="CZ507" s="31"/>
      <c r="DA507" s="31"/>
      <c r="DB507" s="31"/>
      <c r="DC507" s="31"/>
      <c r="DD507" s="31"/>
      <c r="DE507" s="31"/>
      <c r="DF507" s="31"/>
      <c r="DG507" s="31"/>
      <c r="DH507" s="31"/>
      <c r="DI507" s="31"/>
      <c r="DJ507" s="31"/>
      <c r="DK507" s="31"/>
      <c r="DL507" s="31"/>
      <c r="DM507" s="31"/>
      <c r="DN507" s="31"/>
      <c r="DO507" s="31"/>
      <c r="DP507" s="32"/>
      <c r="DQ507" s="31"/>
      <c r="DR507" s="30"/>
      <c r="DS507" s="30"/>
      <c r="DT507" s="30"/>
      <c r="DU507" s="30"/>
      <c r="DV507" s="33"/>
      <c r="DW507" s="21"/>
      <c r="DX507" s="22"/>
      <c r="DY507" s="31"/>
      <c r="DZ507" s="31"/>
      <c r="EA507" s="31"/>
      <c r="EB507" s="31"/>
    </row>
    <row r="508" spans="1:132" s="26" customFormat="1" ht="18.75">
      <c r="A508" s="21"/>
      <c r="B508" s="23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2"/>
      <c r="S508" s="32"/>
      <c r="T508" s="31"/>
      <c r="U508" s="31"/>
      <c r="V508" s="31"/>
      <c r="W508" s="31"/>
      <c r="X508" s="30"/>
      <c r="Y508" s="30"/>
      <c r="Z508" s="30"/>
      <c r="AA508" s="21"/>
      <c r="AB508" s="23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2"/>
      <c r="AS508" s="32"/>
      <c r="AT508" s="31"/>
      <c r="AU508" s="30"/>
      <c r="AV508" s="30"/>
      <c r="AW508" s="30"/>
      <c r="AX508" s="30"/>
      <c r="AY508" s="33"/>
      <c r="AZ508" s="21"/>
      <c r="BA508" s="23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2"/>
      <c r="BR508" s="32"/>
      <c r="BS508" s="31"/>
      <c r="BT508" s="30"/>
      <c r="BU508" s="30"/>
      <c r="BV508" s="30"/>
      <c r="BW508" s="30"/>
      <c r="BX508" s="33"/>
      <c r="BY508" s="21"/>
      <c r="BZ508" s="23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2"/>
      <c r="CQ508" s="32"/>
      <c r="CR508" s="31"/>
      <c r="CS508" s="30"/>
      <c r="CT508" s="30"/>
      <c r="CU508" s="30"/>
      <c r="CV508" s="30"/>
      <c r="CW508" s="33"/>
      <c r="CX508" s="21"/>
      <c r="CY508" s="23"/>
      <c r="CZ508" s="31"/>
      <c r="DA508" s="31"/>
      <c r="DB508" s="31"/>
      <c r="DC508" s="31"/>
      <c r="DD508" s="31"/>
      <c r="DE508" s="31"/>
      <c r="DF508" s="31"/>
      <c r="DG508" s="31"/>
      <c r="DH508" s="31"/>
      <c r="DI508" s="31"/>
      <c r="DJ508" s="31"/>
      <c r="DK508" s="31"/>
      <c r="DL508" s="31"/>
      <c r="DM508" s="31"/>
      <c r="DN508" s="31"/>
      <c r="DO508" s="32"/>
      <c r="DP508" s="32"/>
      <c r="DQ508" s="31"/>
      <c r="DR508" s="30"/>
      <c r="DS508" s="30"/>
      <c r="DT508" s="30"/>
      <c r="DU508" s="30"/>
      <c r="DV508" s="33"/>
      <c r="DW508" s="21"/>
      <c r="DX508" s="23"/>
      <c r="DY508" s="31"/>
      <c r="DZ508" s="31"/>
      <c r="EA508" s="31"/>
      <c r="EB508" s="31"/>
    </row>
    <row r="509" spans="1:132" s="26" customFormat="1" ht="18.7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0"/>
      <c r="Y509" s="30"/>
      <c r="Z509" s="30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0"/>
      <c r="AV509" s="30"/>
      <c r="AW509" s="30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0"/>
      <c r="BU509" s="30"/>
      <c r="BV509" s="30"/>
      <c r="BW509" s="35"/>
      <c r="BX509" s="35"/>
      <c r="BY509" s="35"/>
      <c r="BZ509" s="35"/>
      <c r="CA509" s="35"/>
      <c r="CB509" s="35"/>
      <c r="CC509" s="35"/>
      <c r="CD509" s="35"/>
      <c r="CE509" s="35"/>
      <c r="CF509" s="35"/>
      <c r="CG509" s="35"/>
      <c r="CH509" s="35"/>
      <c r="CI509" s="35"/>
      <c r="CJ509" s="35"/>
      <c r="CK509" s="35"/>
      <c r="CL509" s="35"/>
      <c r="CM509" s="35"/>
      <c r="CN509" s="35"/>
      <c r="CO509" s="35"/>
      <c r="CP509" s="35"/>
      <c r="CQ509" s="35"/>
      <c r="CR509" s="35"/>
      <c r="CS509" s="30"/>
      <c r="CT509" s="30"/>
      <c r="CU509" s="30"/>
      <c r="CV509" s="35"/>
      <c r="CW509" s="35"/>
      <c r="CX509" s="35"/>
      <c r="CY509" s="35"/>
      <c r="CZ509" s="35"/>
      <c r="DA509" s="35"/>
      <c r="DB509" s="35"/>
      <c r="DC509" s="35"/>
      <c r="DD509" s="35"/>
      <c r="DE509" s="35"/>
      <c r="DF509" s="35"/>
      <c r="DG509" s="35"/>
      <c r="DH509" s="35"/>
      <c r="DI509" s="35"/>
      <c r="DJ509" s="35"/>
      <c r="DK509" s="35"/>
      <c r="DL509" s="35"/>
      <c r="DM509" s="35"/>
      <c r="DN509" s="35"/>
      <c r="DO509" s="35"/>
      <c r="DP509" s="35"/>
      <c r="DQ509" s="35"/>
      <c r="DR509" s="30"/>
      <c r="DS509" s="30"/>
      <c r="DT509" s="30"/>
      <c r="DU509" s="35"/>
      <c r="DV509" s="35"/>
      <c r="DW509" s="35"/>
      <c r="DX509" s="35"/>
      <c r="DY509" s="35"/>
      <c r="DZ509" s="35"/>
      <c r="EA509" s="35"/>
      <c r="EB509" s="35"/>
    </row>
    <row r="510" spans="1:132" s="26" customFormat="1" ht="18.75">
      <c r="A510" s="24"/>
      <c r="B510" s="25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7"/>
      <c r="Y510" s="37"/>
      <c r="Z510" s="37"/>
      <c r="AA510" s="24"/>
      <c r="AB510" s="25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7"/>
      <c r="AV510" s="37"/>
      <c r="AW510" s="37"/>
      <c r="AX510" s="37"/>
      <c r="AY510" s="38"/>
      <c r="AZ510" s="24"/>
      <c r="BA510" s="25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7"/>
      <c r="BU510" s="37"/>
      <c r="BV510" s="37"/>
      <c r="BW510" s="37"/>
      <c r="BX510" s="38"/>
      <c r="BY510" s="24"/>
      <c r="BZ510" s="25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37"/>
      <c r="CT510" s="37"/>
      <c r="CU510" s="37"/>
      <c r="CV510" s="37"/>
      <c r="CW510" s="38"/>
      <c r="CX510" s="24"/>
      <c r="CY510" s="25"/>
      <c r="CZ510" s="36"/>
      <c r="DA510" s="36"/>
      <c r="DB510" s="36"/>
      <c r="DC510" s="36"/>
      <c r="DD510" s="36"/>
      <c r="DE510" s="36"/>
      <c r="DF510" s="36"/>
      <c r="DG510" s="36"/>
      <c r="DH510" s="36"/>
      <c r="DI510" s="36"/>
      <c r="DJ510" s="36"/>
      <c r="DK510" s="36"/>
      <c r="DL510" s="36"/>
      <c r="DM510" s="36"/>
      <c r="DN510" s="36"/>
      <c r="DO510" s="36"/>
      <c r="DP510" s="36"/>
      <c r="DQ510" s="36"/>
      <c r="DR510" s="37"/>
      <c r="DS510" s="37"/>
      <c r="DT510" s="37"/>
      <c r="DU510" s="37"/>
      <c r="DV510" s="38"/>
      <c r="DW510" s="24"/>
      <c r="DX510" s="25"/>
      <c r="DY510" s="36"/>
      <c r="DZ510" s="36"/>
      <c r="EA510" s="36"/>
      <c r="EB510" s="36"/>
    </row>
    <row r="511" spans="1:132" s="26" customFormat="1" ht="18.75">
      <c r="A511" s="21"/>
      <c r="B511" s="22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2"/>
      <c r="T511" s="31"/>
      <c r="U511" s="31"/>
      <c r="V511" s="31"/>
      <c r="W511" s="31"/>
      <c r="X511" s="30"/>
      <c r="Y511" s="30"/>
      <c r="Z511" s="30"/>
      <c r="AA511" s="21"/>
      <c r="AB511" s="22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2"/>
      <c r="AT511" s="31"/>
      <c r="AU511" s="30"/>
      <c r="AV511" s="30"/>
      <c r="AW511" s="30"/>
      <c r="AX511" s="31"/>
      <c r="AY511" s="33"/>
      <c r="AZ511" s="21"/>
      <c r="BA511" s="22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2"/>
      <c r="BS511" s="31"/>
      <c r="BT511" s="30"/>
      <c r="BU511" s="30"/>
      <c r="BV511" s="30"/>
      <c r="BW511" s="31"/>
      <c r="BX511" s="33"/>
      <c r="BY511" s="21"/>
      <c r="BZ511" s="22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2"/>
      <c r="CR511" s="31"/>
      <c r="CS511" s="30"/>
      <c r="CT511" s="30"/>
      <c r="CU511" s="30"/>
      <c r="CV511" s="31"/>
      <c r="CW511" s="33"/>
      <c r="CX511" s="21"/>
      <c r="CY511" s="22"/>
      <c r="CZ511" s="31"/>
      <c r="DA511" s="31"/>
      <c r="DB511" s="31"/>
      <c r="DC511" s="31"/>
      <c r="DD511" s="31"/>
      <c r="DE511" s="31"/>
      <c r="DF511" s="31"/>
      <c r="DG511" s="31"/>
      <c r="DH511" s="31"/>
      <c r="DI511" s="31"/>
      <c r="DJ511" s="31"/>
      <c r="DK511" s="31"/>
      <c r="DL511" s="31"/>
      <c r="DM511" s="31"/>
      <c r="DN511" s="31"/>
      <c r="DO511" s="31"/>
      <c r="DP511" s="32"/>
      <c r="DQ511" s="31"/>
      <c r="DR511" s="30"/>
      <c r="DS511" s="30"/>
      <c r="DT511" s="30"/>
      <c r="DU511" s="31"/>
      <c r="DV511" s="33"/>
      <c r="DW511" s="21"/>
      <c r="DX511" s="22"/>
      <c r="DY511" s="31"/>
      <c r="DZ511" s="31"/>
      <c r="EA511" s="31"/>
      <c r="EB511" s="31"/>
    </row>
    <row r="512" spans="1:132" s="26" customFormat="1" ht="18.75">
      <c r="A512" s="21"/>
      <c r="B512" s="22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2"/>
      <c r="T512" s="31"/>
      <c r="U512" s="31"/>
      <c r="V512" s="31"/>
      <c r="W512" s="31"/>
      <c r="X512" s="30"/>
      <c r="Y512" s="30"/>
      <c r="Z512" s="30"/>
      <c r="AA512" s="21"/>
      <c r="AB512" s="22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2"/>
      <c r="AT512" s="31"/>
      <c r="AU512" s="30"/>
      <c r="AV512" s="30"/>
      <c r="AW512" s="30"/>
      <c r="AX512" s="31"/>
      <c r="AY512" s="33"/>
      <c r="AZ512" s="21"/>
      <c r="BA512" s="22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2"/>
      <c r="BS512" s="31"/>
      <c r="BT512" s="30"/>
      <c r="BU512" s="30"/>
      <c r="BV512" s="30"/>
      <c r="BW512" s="31"/>
      <c r="BX512" s="33"/>
      <c r="BY512" s="21"/>
      <c r="BZ512" s="22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2"/>
      <c r="CR512" s="31"/>
      <c r="CS512" s="30"/>
      <c r="CT512" s="30"/>
      <c r="CU512" s="30"/>
      <c r="CV512" s="31"/>
      <c r="CW512" s="33"/>
      <c r="CX512" s="21"/>
      <c r="CY512" s="22"/>
      <c r="CZ512" s="31"/>
      <c r="DA512" s="31"/>
      <c r="DB512" s="31"/>
      <c r="DC512" s="31"/>
      <c r="DD512" s="31"/>
      <c r="DE512" s="31"/>
      <c r="DF512" s="31"/>
      <c r="DG512" s="31"/>
      <c r="DH512" s="31"/>
      <c r="DI512" s="31"/>
      <c r="DJ512" s="31"/>
      <c r="DK512" s="31"/>
      <c r="DL512" s="31"/>
      <c r="DM512" s="31"/>
      <c r="DN512" s="31"/>
      <c r="DO512" s="31"/>
      <c r="DP512" s="32"/>
      <c r="DQ512" s="31"/>
      <c r="DR512" s="30"/>
      <c r="DS512" s="30"/>
      <c r="DT512" s="30"/>
      <c r="DU512" s="31"/>
      <c r="DV512" s="33"/>
      <c r="DW512" s="21"/>
      <c r="DX512" s="22"/>
      <c r="DY512" s="31"/>
      <c r="DZ512" s="31"/>
      <c r="EA512" s="31"/>
      <c r="EB512" s="31"/>
    </row>
    <row r="513" spans="1:132" s="26" customFormat="1" ht="18.75">
      <c r="A513" s="21"/>
      <c r="B513" s="22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2"/>
      <c r="T513" s="31"/>
      <c r="U513" s="31"/>
      <c r="V513" s="31"/>
      <c r="W513" s="31"/>
      <c r="X513" s="30"/>
      <c r="Y513" s="30"/>
      <c r="Z513" s="30"/>
      <c r="AA513" s="21"/>
      <c r="AB513" s="22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2"/>
      <c r="AT513" s="31"/>
      <c r="AU513" s="30"/>
      <c r="AV513" s="30"/>
      <c r="AW513" s="30"/>
      <c r="AX513" s="31"/>
      <c r="AY513" s="33"/>
      <c r="AZ513" s="21"/>
      <c r="BA513" s="22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2"/>
      <c r="BS513" s="31"/>
      <c r="BT513" s="30"/>
      <c r="BU513" s="30"/>
      <c r="BV513" s="30"/>
      <c r="BW513" s="31"/>
      <c r="BX513" s="33"/>
      <c r="BY513" s="21"/>
      <c r="BZ513" s="22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2"/>
      <c r="CR513" s="31"/>
      <c r="CS513" s="30"/>
      <c r="CT513" s="30"/>
      <c r="CU513" s="30"/>
      <c r="CV513" s="31"/>
      <c r="CW513" s="33"/>
      <c r="CX513" s="21"/>
      <c r="CY513" s="22"/>
      <c r="CZ513" s="31"/>
      <c r="DA513" s="31"/>
      <c r="DB513" s="31"/>
      <c r="DC513" s="31"/>
      <c r="DD513" s="31"/>
      <c r="DE513" s="31"/>
      <c r="DF513" s="31"/>
      <c r="DG513" s="31"/>
      <c r="DH513" s="31"/>
      <c r="DI513" s="31"/>
      <c r="DJ513" s="31"/>
      <c r="DK513" s="31"/>
      <c r="DL513" s="31"/>
      <c r="DM513" s="31"/>
      <c r="DN513" s="31"/>
      <c r="DO513" s="31"/>
      <c r="DP513" s="32"/>
      <c r="DQ513" s="31"/>
      <c r="DR513" s="30"/>
      <c r="DS513" s="30"/>
      <c r="DT513" s="30"/>
      <c r="DU513" s="31"/>
      <c r="DV513" s="33"/>
      <c r="DW513" s="21"/>
      <c r="DX513" s="22"/>
      <c r="DY513" s="31"/>
      <c r="DZ513" s="31"/>
      <c r="EA513" s="31"/>
      <c r="EB513" s="31"/>
    </row>
    <row r="514" spans="1:132" s="26" customFormat="1" ht="18.75">
      <c r="A514" s="21"/>
      <c r="B514" s="22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2"/>
      <c r="T514" s="31"/>
      <c r="U514" s="31"/>
      <c r="V514" s="31"/>
      <c r="W514" s="31"/>
      <c r="X514" s="30"/>
      <c r="Y514" s="30"/>
      <c r="Z514" s="30"/>
      <c r="AA514" s="21"/>
      <c r="AB514" s="22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2"/>
      <c r="AT514" s="31"/>
      <c r="AU514" s="30"/>
      <c r="AV514" s="30"/>
      <c r="AW514" s="30"/>
      <c r="AX514" s="31"/>
      <c r="AY514" s="33"/>
      <c r="AZ514" s="21"/>
      <c r="BA514" s="22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2"/>
      <c r="BS514" s="31"/>
      <c r="BT514" s="30"/>
      <c r="BU514" s="30"/>
      <c r="BV514" s="30"/>
      <c r="BW514" s="31"/>
      <c r="BX514" s="33"/>
      <c r="BY514" s="21"/>
      <c r="BZ514" s="22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  <c r="CM514" s="31"/>
      <c r="CN514" s="31"/>
      <c r="CO514" s="31"/>
      <c r="CP514" s="31"/>
      <c r="CQ514" s="32"/>
      <c r="CR514" s="31"/>
      <c r="CS514" s="30"/>
      <c r="CT514" s="30"/>
      <c r="CU514" s="30"/>
      <c r="CV514" s="31"/>
      <c r="CW514" s="33"/>
      <c r="CX514" s="21"/>
      <c r="CY514" s="22"/>
      <c r="CZ514" s="31"/>
      <c r="DA514" s="31"/>
      <c r="DB514" s="31"/>
      <c r="DC514" s="31"/>
      <c r="DD514" s="31"/>
      <c r="DE514" s="31"/>
      <c r="DF514" s="31"/>
      <c r="DG514" s="31"/>
      <c r="DH514" s="31"/>
      <c r="DI514" s="31"/>
      <c r="DJ514" s="31"/>
      <c r="DK514" s="31"/>
      <c r="DL514" s="31"/>
      <c r="DM514" s="31"/>
      <c r="DN514" s="31"/>
      <c r="DO514" s="31"/>
      <c r="DP514" s="32"/>
      <c r="DQ514" s="31"/>
      <c r="DR514" s="30"/>
      <c r="DS514" s="30"/>
      <c r="DT514" s="30"/>
      <c r="DU514" s="31"/>
      <c r="DV514" s="33"/>
      <c r="DW514" s="21"/>
      <c r="DX514" s="22"/>
      <c r="DY514" s="31"/>
      <c r="DZ514" s="31"/>
      <c r="EA514" s="31"/>
      <c r="EB514" s="31"/>
    </row>
    <row r="515" spans="1:132" s="26" customFormat="1" ht="18.75">
      <c r="A515" s="21"/>
      <c r="B515" s="22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2"/>
      <c r="T515" s="31"/>
      <c r="U515" s="31"/>
      <c r="V515" s="31"/>
      <c r="W515" s="31"/>
      <c r="X515" s="30"/>
      <c r="Y515" s="30"/>
      <c r="Z515" s="30"/>
      <c r="AA515" s="21"/>
      <c r="AB515" s="22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2"/>
      <c r="AT515" s="31"/>
      <c r="AU515" s="30"/>
      <c r="AV515" s="30"/>
      <c r="AW515" s="30"/>
      <c r="AX515" s="31"/>
      <c r="AY515" s="33"/>
      <c r="AZ515" s="21"/>
      <c r="BA515" s="22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2"/>
      <c r="BS515" s="31"/>
      <c r="BT515" s="30"/>
      <c r="BU515" s="30"/>
      <c r="BV515" s="30"/>
      <c r="BW515" s="31"/>
      <c r="BX515" s="33"/>
      <c r="BY515" s="21"/>
      <c r="BZ515" s="22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  <c r="CM515" s="31"/>
      <c r="CN515" s="31"/>
      <c r="CO515" s="31"/>
      <c r="CP515" s="31"/>
      <c r="CQ515" s="32"/>
      <c r="CR515" s="31"/>
      <c r="CS515" s="30"/>
      <c r="CT515" s="30"/>
      <c r="CU515" s="30"/>
      <c r="CV515" s="31"/>
      <c r="CW515" s="33"/>
      <c r="CX515" s="21"/>
      <c r="CY515" s="22"/>
      <c r="CZ515" s="31"/>
      <c r="DA515" s="31"/>
      <c r="DB515" s="31"/>
      <c r="DC515" s="31"/>
      <c r="DD515" s="31"/>
      <c r="DE515" s="31"/>
      <c r="DF515" s="31"/>
      <c r="DG515" s="31"/>
      <c r="DH515" s="31"/>
      <c r="DI515" s="31"/>
      <c r="DJ515" s="31"/>
      <c r="DK515" s="31"/>
      <c r="DL515" s="31"/>
      <c r="DM515" s="31"/>
      <c r="DN515" s="31"/>
      <c r="DO515" s="31"/>
      <c r="DP515" s="32"/>
      <c r="DQ515" s="31"/>
      <c r="DR515" s="30"/>
      <c r="DS515" s="30"/>
      <c r="DT515" s="30"/>
      <c r="DU515" s="31"/>
      <c r="DV515" s="33"/>
      <c r="DW515" s="21"/>
      <c r="DX515" s="22"/>
      <c r="DY515" s="31"/>
      <c r="DZ515" s="31"/>
      <c r="EA515" s="31"/>
      <c r="EB515" s="31"/>
    </row>
    <row r="516" spans="1:132" s="26" customFormat="1" ht="18.75">
      <c r="A516" s="102"/>
      <c r="B516" s="102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102"/>
      <c r="AB516" s="102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40"/>
      <c r="AZ516" s="102"/>
      <c r="BA516" s="102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40"/>
      <c r="BY516" s="102"/>
      <c r="BZ516" s="102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40"/>
      <c r="CX516" s="102"/>
      <c r="CY516" s="102"/>
      <c r="CZ516" s="39"/>
      <c r="DA516" s="39"/>
      <c r="DB516" s="39"/>
      <c r="DC516" s="39"/>
      <c r="DD516" s="39"/>
      <c r="DE516" s="39"/>
      <c r="DF516" s="39"/>
      <c r="DG516" s="39"/>
      <c r="DH516" s="39"/>
      <c r="DI516" s="39"/>
      <c r="DJ516" s="39"/>
      <c r="DK516" s="39"/>
      <c r="DL516" s="39"/>
      <c r="DM516" s="39"/>
      <c r="DN516" s="39"/>
      <c r="DO516" s="39"/>
      <c r="DP516" s="39"/>
      <c r="DQ516" s="39"/>
      <c r="DR516" s="39"/>
      <c r="DS516" s="39"/>
      <c r="DT516" s="39"/>
      <c r="DU516" s="39"/>
      <c r="DV516" s="40"/>
      <c r="DW516" s="102"/>
      <c r="DX516" s="102"/>
      <c r="DY516" s="39"/>
      <c r="DZ516" s="39"/>
      <c r="EA516" s="39"/>
      <c r="EB516" s="39"/>
    </row>
    <row r="517" spans="1:132" s="26" customFormat="1" ht="18.75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  <c r="BD517" s="103"/>
      <c r="BE517" s="103"/>
      <c r="BF517" s="103"/>
      <c r="BG517" s="103"/>
      <c r="BH517" s="103"/>
      <c r="BI517" s="103"/>
      <c r="BJ517" s="103"/>
      <c r="BK517" s="103"/>
      <c r="BL517" s="103"/>
      <c r="BM517" s="103"/>
      <c r="BN517" s="103"/>
      <c r="BO517" s="103"/>
      <c r="BP517" s="103"/>
      <c r="BQ517" s="103"/>
      <c r="BR517" s="103"/>
      <c r="BS517" s="103"/>
      <c r="BT517" s="103"/>
      <c r="BU517" s="103"/>
      <c r="BV517" s="103"/>
      <c r="BW517" s="103"/>
      <c r="BX517" s="103"/>
      <c r="BY517" s="103"/>
      <c r="BZ517" s="103"/>
      <c r="CA517" s="103"/>
      <c r="CB517" s="103"/>
      <c r="CC517" s="103"/>
      <c r="CD517" s="103"/>
      <c r="CE517" s="103"/>
      <c r="CF517" s="103"/>
      <c r="CG517" s="103"/>
      <c r="CH517" s="103"/>
      <c r="CI517" s="103"/>
      <c r="CJ517" s="103"/>
      <c r="CK517" s="103"/>
      <c r="CL517" s="103"/>
      <c r="CM517" s="103"/>
      <c r="CN517" s="103"/>
      <c r="CO517" s="103"/>
      <c r="CP517" s="103"/>
      <c r="CQ517" s="103"/>
      <c r="CR517" s="103"/>
      <c r="CS517" s="103"/>
      <c r="CT517" s="103"/>
      <c r="CU517" s="103"/>
      <c r="CV517" s="103"/>
      <c r="CW517" s="103"/>
      <c r="CX517" s="103"/>
      <c r="CY517" s="103"/>
      <c r="CZ517" s="103"/>
      <c r="DA517" s="103"/>
      <c r="DB517" s="103"/>
      <c r="DC517" s="103"/>
      <c r="DD517" s="103"/>
      <c r="DE517" s="103"/>
      <c r="DF517" s="103"/>
      <c r="DG517" s="103"/>
      <c r="DH517" s="103"/>
      <c r="DI517" s="103"/>
      <c r="DJ517" s="103"/>
      <c r="DK517" s="103"/>
      <c r="DL517" s="103"/>
      <c r="DM517" s="103"/>
      <c r="DN517" s="103"/>
      <c r="DO517" s="103"/>
      <c r="DP517" s="103"/>
      <c r="DQ517" s="103"/>
      <c r="DR517" s="103"/>
      <c r="DS517" s="103"/>
      <c r="DT517" s="103"/>
      <c r="DU517" s="103"/>
      <c r="DV517" s="103"/>
      <c r="DW517" s="103"/>
      <c r="DX517" s="103"/>
      <c r="DY517" s="103"/>
      <c r="DZ517" s="103"/>
      <c r="EA517" s="103"/>
      <c r="EB517" s="103"/>
    </row>
    <row r="518" spans="1:132" s="26" customFormat="1" ht="18.75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K518" s="101"/>
      <c r="AL518" s="101"/>
      <c r="AM518" s="101"/>
      <c r="AN518" s="101"/>
      <c r="AO518" s="101"/>
      <c r="AP518" s="101"/>
      <c r="AQ518" s="101"/>
      <c r="AR518" s="101"/>
      <c r="AS518" s="101"/>
      <c r="AT518" s="101"/>
      <c r="AU518" s="101"/>
      <c r="AV518" s="101"/>
      <c r="AW518" s="101"/>
      <c r="AX518" s="101"/>
      <c r="AY518" s="101"/>
      <c r="AZ518" s="101"/>
      <c r="BA518" s="101"/>
      <c r="BB518" s="101"/>
      <c r="BC518" s="101"/>
      <c r="BD518" s="101"/>
      <c r="BE518" s="101"/>
      <c r="BF518" s="101"/>
      <c r="BG518" s="101"/>
      <c r="BH518" s="101"/>
      <c r="BI518" s="101"/>
      <c r="BJ518" s="101"/>
      <c r="BK518" s="101"/>
      <c r="BL518" s="101"/>
      <c r="BM518" s="101"/>
      <c r="BN518" s="101"/>
      <c r="BO518" s="101"/>
      <c r="BP518" s="101"/>
      <c r="BQ518" s="101"/>
      <c r="BR518" s="101"/>
      <c r="BS518" s="101"/>
      <c r="BT518" s="101"/>
      <c r="BU518" s="101"/>
      <c r="BV518" s="101"/>
      <c r="BW518" s="101"/>
      <c r="BX518" s="101"/>
      <c r="BY518" s="101"/>
      <c r="BZ518" s="101"/>
      <c r="CA518" s="101"/>
      <c r="CB518" s="101"/>
      <c r="CC518" s="101"/>
      <c r="CD518" s="101"/>
      <c r="CE518" s="101"/>
      <c r="CF518" s="101"/>
      <c r="CG518" s="101"/>
      <c r="CH518" s="101"/>
      <c r="CI518" s="101"/>
      <c r="CJ518" s="101"/>
      <c r="CK518" s="101"/>
      <c r="CL518" s="101"/>
      <c r="CM518" s="101"/>
      <c r="CN518" s="101"/>
      <c r="CO518" s="101"/>
      <c r="CP518" s="101"/>
      <c r="CQ518" s="101"/>
      <c r="CR518" s="101"/>
      <c r="CS518" s="101"/>
      <c r="CT518" s="101"/>
      <c r="CU518" s="101"/>
      <c r="CV518" s="101"/>
      <c r="CW518" s="101"/>
      <c r="CX518" s="101"/>
      <c r="CY518" s="101"/>
      <c r="CZ518" s="101"/>
      <c r="DA518" s="101"/>
      <c r="DB518" s="101"/>
      <c r="DC518" s="101"/>
      <c r="DD518" s="101"/>
      <c r="DE518" s="101"/>
      <c r="DF518" s="101"/>
      <c r="DG518" s="101"/>
      <c r="DH518" s="101"/>
      <c r="DI518" s="101"/>
      <c r="DJ518" s="101"/>
      <c r="DK518" s="101"/>
      <c r="DL518" s="101"/>
      <c r="DM518" s="101"/>
      <c r="DN518" s="101"/>
      <c r="DO518" s="101"/>
      <c r="DP518" s="101"/>
      <c r="DQ518" s="101"/>
      <c r="DR518" s="101"/>
      <c r="DS518" s="101"/>
      <c r="DT518" s="101"/>
      <c r="DU518" s="101"/>
      <c r="DV518" s="101"/>
      <c r="DW518" s="101"/>
      <c r="DX518" s="101"/>
      <c r="DY518" s="101"/>
      <c r="DZ518" s="101"/>
      <c r="EA518" s="101"/>
      <c r="EB518" s="101"/>
    </row>
    <row r="519" spans="1:132" s="26" customFormat="1" ht="18.75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  <c r="AD519" s="101"/>
      <c r="AE519" s="101"/>
      <c r="AF519" s="101"/>
      <c r="AG519" s="101"/>
      <c r="AH519" s="101"/>
      <c r="AI519" s="101"/>
      <c r="AJ519" s="101"/>
      <c r="AK519" s="101"/>
      <c r="AL519" s="101"/>
      <c r="AM519" s="101"/>
      <c r="AN519" s="101"/>
      <c r="AO519" s="101"/>
      <c r="AP519" s="101"/>
      <c r="AQ519" s="101"/>
      <c r="AR519" s="101"/>
      <c r="AS519" s="101"/>
      <c r="AT519" s="101"/>
      <c r="AU519" s="101"/>
      <c r="AV519" s="101"/>
      <c r="AW519" s="101"/>
      <c r="AX519" s="101"/>
      <c r="AY519" s="101"/>
      <c r="AZ519" s="101"/>
      <c r="BA519" s="101"/>
      <c r="BB519" s="101"/>
      <c r="BC519" s="101"/>
      <c r="BD519" s="101"/>
      <c r="BE519" s="101"/>
      <c r="BF519" s="101"/>
      <c r="BG519" s="101"/>
      <c r="BH519" s="101"/>
      <c r="BI519" s="101"/>
      <c r="BJ519" s="101"/>
      <c r="BK519" s="101"/>
      <c r="BL519" s="101"/>
      <c r="BM519" s="101"/>
      <c r="BN519" s="101"/>
      <c r="BO519" s="101"/>
      <c r="BP519" s="101"/>
      <c r="BQ519" s="101"/>
      <c r="BR519" s="101"/>
      <c r="BS519" s="101"/>
      <c r="BT519" s="101"/>
      <c r="BU519" s="101"/>
      <c r="BV519" s="101"/>
      <c r="BW519" s="101"/>
      <c r="BX519" s="101"/>
      <c r="BY519" s="101"/>
      <c r="BZ519" s="101"/>
      <c r="CA519" s="101"/>
      <c r="CB519" s="101"/>
      <c r="CC519" s="101"/>
      <c r="CD519" s="101"/>
      <c r="CE519" s="101"/>
      <c r="CF519" s="101"/>
      <c r="CG519" s="101"/>
      <c r="CH519" s="101"/>
      <c r="CI519" s="101"/>
      <c r="CJ519" s="101"/>
      <c r="CK519" s="101"/>
      <c r="CL519" s="101"/>
      <c r="CM519" s="101"/>
      <c r="CN519" s="101"/>
      <c r="CO519" s="101"/>
      <c r="CP519" s="101"/>
      <c r="CQ519" s="101"/>
      <c r="CR519" s="101"/>
      <c r="CS519" s="101"/>
      <c r="CT519" s="101"/>
      <c r="CU519" s="101"/>
      <c r="CV519" s="101"/>
      <c r="CW519" s="101"/>
      <c r="CX519" s="101"/>
      <c r="CY519" s="101"/>
      <c r="CZ519" s="101"/>
      <c r="DA519" s="101"/>
      <c r="DB519" s="101"/>
      <c r="DC519" s="101"/>
      <c r="DD519" s="101"/>
      <c r="DE519" s="101"/>
      <c r="DF519" s="101"/>
      <c r="DG519" s="101"/>
      <c r="DH519" s="101"/>
      <c r="DI519" s="101"/>
      <c r="DJ519" s="101"/>
      <c r="DK519" s="101"/>
      <c r="DL519" s="101"/>
      <c r="DM519" s="101"/>
      <c r="DN519" s="101"/>
      <c r="DO519" s="101"/>
      <c r="DP519" s="101"/>
      <c r="DQ519" s="101"/>
      <c r="DR519" s="101"/>
      <c r="DS519" s="101"/>
      <c r="DT519" s="101"/>
      <c r="DU519" s="101"/>
      <c r="DV519" s="101"/>
      <c r="DW519" s="101"/>
      <c r="DX519" s="101"/>
      <c r="DY519" s="101"/>
      <c r="DZ519" s="101"/>
      <c r="EA519" s="101"/>
      <c r="EB519" s="101"/>
    </row>
    <row r="520" spans="1:132" s="26" customFormat="1" ht="18.75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8"/>
      <c r="BC520" s="108"/>
      <c r="BD520" s="108"/>
      <c r="BE520" s="108"/>
      <c r="BF520" s="108"/>
      <c r="BG520" s="108"/>
      <c r="BH520" s="108"/>
      <c r="BI520" s="108"/>
      <c r="BJ520" s="108"/>
      <c r="BK520" s="108"/>
      <c r="BL520" s="108"/>
      <c r="BM520" s="108"/>
      <c r="BN520" s="108"/>
      <c r="BO520" s="108"/>
      <c r="BP520" s="108"/>
      <c r="BQ520" s="108"/>
      <c r="BR520" s="108"/>
      <c r="BS520" s="108"/>
      <c r="BT520" s="108"/>
      <c r="BU520" s="108"/>
      <c r="BV520" s="108"/>
      <c r="BW520" s="108"/>
      <c r="BX520" s="108"/>
      <c r="BY520" s="108"/>
      <c r="BZ520" s="108"/>
      <c r="CA520" s="108"/>
      <c r="CB520" s="108"/>
      <c r="CC520" s="108"/>
      <c r="CD520" s="108"/>
      <c r="CE520" s="108"/>
      <c r="CF520" s="108"/>
      <c r="CG520" s="108"/>
      <c r="CH520" s="108"/>
      <c r="CI520" s="108"/>
      <c r="CJ520" s="108"/>
      <c r="CK520" s="108"/>
      <c r="CL520" s="108"/>
      <c r="CM520" s="108"/>
      <c r="CN520" s="108"/>
      <c r="CO520" s="108"/>
      <c r="CP520" s="108"/>
      <c r="CQ520" s="108"/>
      <c r="CR520" s="108"/>
      <c r="CS520" s="108"/>
      <c r="CT520" s="108"/>
      <c r="CU520" s="108"/>
      <c r="CV520" s="108"/>
      <c r="CW520" s="108"/>
      <c r="CX520" s="108"/>
      <c r="CY520" s="108"/>
      <c r="CZ520" s="108"/>
      <c r="DA520" s="108"/>
      <c r="DB520" s="108"/>
      <c r="DC520" s="108"/>
      <c r="DD520" s="108"/>
      <c r="DE520" s="108"/>
      <c r="DF520" s="108"/>
      <c r="DG520" s="108"/>
      <c r="DH520" s="108"/>
      <c r="DI520" s="108"/>
      <c r="DJ520" s="108"/>
      <c r="DK520" s="108"/>
      <c r="DL520" s="108"/>
      <c r="DM520" s="108"/>
      <c r="DN520" s="108"/>
      <c r="DO520" s="108"/>
      <c r="DP520" s="108"/>
      <c r="DQ520" s="108"/>
      <c r="DR520" s="108"/>
      <c r="DS520" s="108"/>
      <c r="DT520" s="108"/>
      <c r="DU520" s="108"/>
      <c r="DV520" s="108"/>
      <c r="DW520" s="108"/>
      <c r="DX520" s="108"/>
      <c r="DY520" s="108"/>
      <c r="DZ520" s="108"/>
      <c r="EA520" s="108"/>
      <c r="EB520" s="108"/>
    </row>
    <row r="521" spans="1:132" s="26" customFormat="1" ht="18.75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7"/>
      <c r="AV521" s="107"/>
      <c r="AW521" s="107"/>
      <c r="AX521" s="107"/>
      <c r="AY521" s="107"/>
      <c r="AZ521" s="107"/>
      <c r="BA521" s="107"/>
      <c r="BB521" s="107"/>
      <c r="BC521" s="107"/>
      <c r="BD521" s="107"/>
      <c r="BE521" s="107"/>
      <c r="BF521" s="107"/>
      <c r="BG521" s="107"/>
      <c r="BH521" s="107"/>
      <c r="BI521" s="107"/>
      <c r="BJ521" s="107"/>
      <c r="BK521" s="107"/>
      <c r="BL521" s="107"/>
      <c r="BM521" s="107"/>
      <c r="BN521" s="107"/>
      <c r="BO521" s="107"/>
      <c r="BP521" s="107"/>
      <c r="BQ521" s="107"/>
      <c r="BR521" s="107"/>
      <c r="BS521" s="107"/>
      <c r="BT521" s="107"/>
      <c r="BU521" s="107"/>
      <c r="BV521" s="107"/>
      <c r="BW521" s="107"/>
      <c r="BX521" s="107"/>
      <c r="BY521" s="107"/>
      <c r="BZ521" s="107"/>
      <c r="CA521" s="107"/>
      <c r="CB521" s="107"/>
      <c r="CC521" s="107"/>
      <c r="CD521" s="107"/>
      <c r="CE521" s="107"/>
      <c r="CF521" s="107"/>
      <c r="CG521" s="107"/>
      <c r="CH521" s="107"/>
      <c r="CI521" s="107"/>
      <c r="CJ521" s="107"/>
      <c r="CK521" s="107"/>
      <c r="CL521" s="107"/>
      <c r="CM521" s="107"/>
      <c r="CN521" s="107"/>
      <c r="CO521" s="107"/>
      <c r="CP521" s="107"/>
      <c r="CQ521" s="107"/>
      <c r="CR521" s="107"/>
      <c r="CS521" s="107"/>
      <c r="CT521" s="107"/>
      <c r="CU521" s="107"/>
      <c r="CV521" s="107"/>
      <c r="CW521" s="107"/>
      <c r="CX521" s="107"/>
      <c r="CY521" s="107"/>
      <c r="CZ521" s="107"/>
      <c r="DA521" s="107"/>
      <c r="DB521" s="107"/>
      <c r="DC521" s="107"/>
      <c r="DD521" s="107"/>
      <c r="DE521" s="107"/>
      <c r="DF521" s="107"/>
      <c r="DG521" s="107"/>
      <c r="DH521" s="107"/>
      <c r="DI521" s="107"/>
      <c r="DJ521" s="107"/>
      <c r="DK521" s="107"/>
      <c r="DL521" s="107"/>
      <c r="DM521" s="107"/>
      <c r="DN521" s="107"/>
      <c r="DO521" s="107"/>
      <c r="DP521" s="107"/>
      <c r="DQ521" s="107"/>
      <c r="DR521" s="107"/>
      <c r="DS521" s="107"/>
      <c r="DT521" s="107"/>
      <c r="DU521" s="107"/>
      <c r="DV521" s="107"/>
      <c r="DW521" s="107"/>
      <c r="DX521" s="107"/>
      <c r="DY521" s="107"/>
      <c r="DZ521" s="107"/>
      <c r="EA521" s="107"/>
      <c r="EB521" s="107"/>
    </row>
    <row r="522" spans="1:132" s="26" customFormat="1" ht="18.75">
      <c r="A522" s="104"/>
      <c r="B522" s="104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4"/>
      <c r="AB522" s="104"/>
      <c r="AC522" s="101"/>
      <c r="AD522" s="101"/>
      <c r="AE522" s="101"/>
      <c r="AF522" s="101"/>
      <c r="AG522" s="101"/>
      <c r="AH522" s="101"/>
      <c r="AI522" s="101"/>
      <c r="AJ522" s="101"/>
      <c r="AK522" s="101"/>
      <c r="AL522" s="101"/>
      <c r="AM522" s="101"/>
      <c r="AN522" s="101"/>
      <c r="AO522" s="101"/>
      <c r="AP522" s="101"/>
      <c r="AQ522" s="101"/>
      <c r="AR522" s="101"/>
      <c r="AS522" s="101"/>
      <c r="AT522" s="101"/>
      <c r="AU522" s="101"/>
      <c r="AV522" s="101"/>
      <c r="AW522" s="101"/>
      <c r="AX522" s="101"/>
      <c r="AY522" s="105"/>
      <c r="AZ522" s="104"/>
      <c r="BA522" s="104"/>
      <c r="BB522" s="101"/>
      <c r="BC522" s="101"/>
      <c r="BD522" s="101"/>
      <c r="BE522" s="101"/>
      <c r="BF522" s="101"/>
      <c r="BG522" s="101"/>
      <c r="BH522" s="101"/>
      <c r="BI522" s="101"/>
      <c r="BJ522" s="101"/>
      <c r="BK522" s="101"/>
      <c r="BL522" s="101"/>
      <c r="BM522" s="101"/>
      <c r="BN522" s="101"/>
      <c r="BO522" s="101"/>
      <c r="BP522" s="101"/>
      <c r="BQ522" s="101"/>
      <c r="BR522" s="101"/>
      <c r="BS522" s="101"/>
      <c r="BT522" s="101"/>
      <c r="BU522" s="101"/>
      <c r="BV522" s="101"/>
      <c r="BW522" s="101"/>
      <c r="BX522" s="105"/>
      <c r="BY522" s="104"/>
      <c r="BZ522" s="104"/>
      <c r="CA522" s="101"/>
      <c r="CB522" s="101"/>
      <c r="CC522" s="101"/>
      <c r="CD522" s="101"/>
      <c r="CE522" s="101"/>
      <c r="CF522" s="101"/>
      <c r="CG522" s="101"/>
      <c r="CH522" s="101"/>
      <c r="CI522" s="101"/>
      <c r="CJ522" s="101"/>
      <c r="CK522" s="101"/>
      <c r="CL522" s="101"/>
      <c r="CM522" s="101"/>
      <c r="CN522" s="101"/>
      <c r="CO522" s="101"/>
      <c r="CP522" s="101"/>
      <c r="CQ522" s="101"/>
      <c r="CR522" s="101"/>
      <c r="CS522" s="101"/>
      <c r="CT522" s="101"/>
      <c r="CU522" s="101"/>
      <c r="CV522" s="101"/>
      <c r="CW522" s="105"/>
      <c r="CX522" s="104"/>
      <c r="CY522" s="104"/>
      <c r="CZ522" s="101"/>
      <c r="DA522" s="101"/>
      <c r="DB522" s="101"/>
      <c r="DC522" s="101"/>
      <c r="DD522" s="101"/>
      <c r="DE522" s="101"/>
      <c r="DF522" s="101"/>
      <c r="DG522" s="101"/>
      <c r="DH522" s="101"/>
      <c r="DI522" s="101"/>
      <c r="DJ522" s="101"/>
      <c r="DK522" s="101"/>
      <c r="DL522" s="101"/>
      <c r="DM522" s="101"/>
      <c r="DN522" s="101"/>
      <c r="DO522" s="101"/>
      <c r="DP522" s="101"/>
      <c r="DQ522" s="101"/>
      <c r="DR522" s="101"/>
      <c r="DS522" s="101"/>
      <c r="DT522" s="101"/>
      <c r="DU522" s="101"/>
      <c r="DV522" s="105"/>
      <c r="DW522" s="104"/>
      <c r="DX522" s="104"/>
      <c r="DY522" s="101"/>
      <c r="DZ522" s="101"/>
      <c r="EA522" s="101"/>
      <c r="EB522" s="101"/>
    </row>
    <row r="523" spans="1:132" s="26" customFormat="1" ht="18.75">
      <c r="A523" s="104"/>
      <c r="B523" s="104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8"/>
      <c r="N523" s="28"/>
      <c r="O523" s="27"/>
      <c r="P523" s="28"/>
      <c r="Q523" s="28"/>
      <c r="R523" s="27"/>
      <c r="S523" s="28"/>
      <c r="T523" s="28"/>
      <c r="U523" s="28"/>
      <c r="V523" s="28"/>
      <c r="W523" s="28"/>
      <c r="X523" s="27"/>
      <c r="Y523" s="27"/>
      <c r="Z523" s="27"/>
      <c r="AA523" s="104"/>
      <c r="AB523" s="104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8"/>
      <c r="AN523" s="28"/>
      <c r="AO523" s="27"/>
      <c r="AP523" s="28"/>
      <c r="AQ523" s="28"/>
      <c r="AR523" s="27"/>
      <c r="AS523" s="28"/>
      <c r="AT523" s="28"/>
      <c r="AU523" s="27"/>
      <c r="AV523" s="27"/>
      <c r="AW523" s="27"/>
      <c r="AX523" s="28"/>
      <c r="AY523" s="106"/>
      <c r="AZ523" s="104"/>
      <c r="BA523" s="104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8"/>
      <c r="BM523" s="28"/>
      <c r="BN523" s="27"/>
      <c r="BO523" s="28"/>
      <c r="BP523" s="28"/>
      <c r="BQ523" s="27"/>
      <c r="BR523" s="28"/>
      <c r="BS523" s="28"/>
      <c r="BT523" s="27"/>
      <c r="BU523" s="27"/>
      <c r="BV523" s="27"/>
      <c r="BW523" s="28"/>
      <c r="BX523" s="106"/>
      <c r="BY523" s="104"/>
      <c r="BZ523" s="104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8"/>
      <c r="CL523" s="28"/>
      <c r="CM523" s="27"/>
      <c r="CN523" s="28"/>
      <c r="CO523" s="28"/>
      <c r="CP523" s="27"/>
      <c r="CQ523" s="28"/>
      <c r="CR523" s="28"/>
      <c r="CS523" s="27"/>
      <c r="CT523" s="27"/>
      <c r="CU523" s="27"/>
      <c r="CV523" s="28"/>
      <c r="CW523" s="106"/>
      <c r="CX523" s="104"/>
      <c r="CY523" s="104"/>
      <c r="CZ523" s="27"/>
      <c r="DA523" s="27"/>
      <c r="DB523" s="27"/>
      <c r="DC523" s="27"/>
      <c r="DD523" s="27"/>
      <c r="DE523" s="27"/>
      <c r="DF523" s="27"/>
      <c r="DG523" s="27"/>
      <c r="DH523" s="27"/>
      <c r="DI523" s="27"/>
      <c r="DJ523" s="28"/>
      <c r="DK523" s="28"/>
      <c r="DL523" s="27"/>
      <c r="DM523" s="28"/>
      <c r="DN523" s="28"/>
      <c r="DO523" s="27"/>
      <c r="DP523" s="28"/>
      <c r="DQ523" s="28"/>
      <c r="DR523" s="27"/>
      <c r="DS523" s="27"/>
      <c r="DT523" s="27"/>
      <c r="DU523" s="28"/>
      <c r="DV523" s="106"/>
      <c r="DW523" s="104"/>
      <c r="DX523" s="104"/>
      <c r="DY523" s="27"/>
      <c r="DZ523" s="27"/>
      <c r="EA523" s="27"/>
      <c r="EB523" s="27"/>
    </row>
    <row r="524" spans="1:132" s="26" customFormat="1" ht="18.75">
      <c r="A524" s="29"/>
      <c r="B524" s="18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1"/>
      <c r="S524" s="32"/>
      <c r="T524" s="31"/>
      <c r="U524" s="31"/>
      <c r="V524" s="31"/>
      <c r="W524" s="31"/>
      <c r="X524" s="30"/>
      <c r="Y524" s="30"/>
      <c r="Z524" s="30"/>
      <c r="AA524" s="29"/>
      <c r="AB524" s="18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1"/>
      <c r="AS524" s="32"/>
      <c r="AT524" s="31"/>
      <c r="AU524" s="30"/>
      <c r="AV524" s="30"/>
      <c r="AW524" s="30"/>
      <c r="AX524" s="30"/>
      <c r="AY524" s="33"/>
      <c r="AZ524" s="29"/>
      <c r="BA524" s="18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1"/>
      <c r="BR524" s="32"/>
      <c r="BS524" s="31"/>
      <c r="BT524" s="30"/>
      <c r="BU524" s="30"/>
      <c r="BV524" s="30"/>
      <c r="BW524" s="30"/>
      <c r="BX524" s="33"/>
      <c r="BY524" s="29"/>
      <c r="BZ524" s="18"/>
      <c r="CA524" s="30"/>
      <c r="CB524" s="30"/>
      <c r="CC524" s="30"/>
      <c r="CD524" s="30"/>
      <c r="CE524" s="30"/>
      <c r="CF524" s="30"/>
      <c r="CG524" s="30"/>
      <c r="CH524" s="30"/>
      <c r="CI524" s="30"/>
      <c r="CJ524" s="30"/>
      <c r="CK524" s="30"/>
      <c r="CL524" s="30"/>
      <c r="CM524" s="30"/>
      <c r="CN524" s="30"/>
      <c r="CO524" s="30"/>
      <c r="CP524" s="31"/>
      <c r="CQ524" s="32"/>
      <c r="CR524" s="31"/>
      <c r="CS524" s="30"/>
      <c r="CT524" s="30"/>
      <c r="CU524" s="30"/>
      <c r="CV524" s="30"/>
      <c r="CW524" s="33"/>
      <c r="CX524" s="29"/>
      <c r="CY524" s="18"/>
      <c r="CZ524" s="30"/>
      <c r="DA524" s="30"/>
      <c r="DB524" s="30"/>
      <c r="DC524" s="30"/>
      <c r="DD524" s="30"/>
      <c r="DE524" s="30"/>
      <c r="DF524" s="30"/>
      <c r="DG524" s="30"/>
      <c r="DH524" s="30"/>
      <c r="DI524" s="30"/>
      <c r="DJ524" s="30"/>
      <c r="DK524" s="30"/>
      <c r="DL524" s="30"/>
      <c r="DM524" s="30"/>
      <c r="DN524" s="30"/>
      <c r="DO524" s="31"/>
      <c r="DP524" s="32"/>
      <c r="DQ524" s="31"/>
      <c r="DR524" s="30"/>
      <c r="DS524" s="30"/>
      <c r="DT524" s="30"/>
      <c r="DU524" s="30"/>
      <c r="DV524" s="33"/>
      <c r="DW524" s="29"/>
      <c r="DX524" s="18"/>
      <c r="DY524" s="30"/>
      <c r="DZ524" s="30"/>
      <c r="EA524" s="30"/>
      <c r="EB524" s="30"/>
    </row>
    <row r="525" spans="1:132" s="26" customFormat="1" ht="18.75">
      <c r="A525" s="29"/>
      <c r="B525" s="34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1"/>
      <c r="S525" s="32"/>
      <c r="T525" s="31"/>
      <c r="U525" s="31"/>
      <c r="V525" s="31"/>
      <c r="W525" s="31"/>
      <c r="X525" s="30"/>
      <c r="Y525" s="30"/>
      <c r="Z525" s="30"/>
      <c r="AA525" s="29"/>
      <c r="AB525" s="34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1"/>
      <c r="AS525" s="32"/>
      <c r="AT525" s="31"/>
      <c r="AU525" s="30"/>
      <c r="AV525" s="30"/>
      <c r="AW525" s="30"/>
      <c r="AX525" s="30"/>
      <c r="AY525" s="33"/>
      <c r="AZ525" s="29"/>
      <c r="BA525" s="34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1"/>
      <c r="BR525" s="32"/>
      <c r="BS525" s="31"/>
      <c r="BT525" s="30"/>
      <c r="BU525" s="30"/>
      <c r="BV525" s="30"/>
      <c r="BW525" s="30"/>
      <c r="BX525" s="33"/>
      <c r="BY525" s="29"/>
      <c r="BZ525" s="34"/>
      <c r="CA525" s="30"/>
      <c r="CB525" s="30"/>
      <c r="CC525" s="30"/>
      <c r="CD525" s="30"/>
      <c r="CE525" s="30"/>
      <c r="CF525" s="30"/>
      <c r="CG525" s="30"/>
      <c r="CH525" s="30"/>
      <c r="CI525" s="30"/>
      <c r="CJ525" s="30"/>
      <c r="CK525" s="30"/>
      <c r="CL525" s="30"/>
      <c r="CM525" s="30"/>
      <c r="CN525" s="30"/>
      <c r="CO525" s="30"/>
      <c r="CP525" s="31"/>
      <c r="CQ525" s="32"/>
      <c r="CR525" s="31"/>
      <c r="CS525" s="30"/>
      <c r="CT525" s="30"/>
      <c r="CU525" s="30"/>
      <c r="CV525" s="30"/>
      <c r="CW525" s="33"/>
      <c r="CX525" s="29"/>
      <c r="CY525" s="34"/>
      <c r="CZ525" s="30"/>
      <c r="DA525" s="30"/>
      <c r="DB525" s="30"/>
      <c r="DC525" s="30"/>
      <c r="DD525" s="30"/>
      <c r="DE525" s="30"/>
      <c r="DF525" s="30"/>
      <c r="DG525" s="30"/>
      <c r="DH525" s="30"/>
      <c r="DI525" s="30"/>
      <c r="DJ525" s="30"/>
      <c r="DK525" s="30"/>
      <c r="DL525" s="30"/>
      <c r="DM525" s="30"/>
      <c r="DN525" s="30"/>
      <c r="DO525" s="31"/>
      <c r="DP525" s="32"/>
      <c r="DQ525" s="31"/>
      <c r="DR525" s="30"/>
      <c r="DS525" s="30"/>
      <c r="DT525" s="30"/>
      <c r="DU525" s="30"/>
      <c r="DV525" s="33"/>
      <c r="DW525" s="29"/>
      <c r="DX525" s="34"/>
      <c r="DY525" s="30"/>
      <c r="DZ525" s="30"/>
      <c r="EA525" s="30"/>
      <c r="EB525" s="30"/>
    </row>
    <row r="526" spans="1:132" s="26" customFormat="1" ht="18.75">
      <c r="A526" s="29"/>
      <c r="B526" s="34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1"/>
      <c r="S526" s="32"/>
      <c r="T526" s="31"/>
      <c r="U526" s="31"/>
      <c r="V526" s="31"/>
      <c r="W526" s="31"/>
      <c r="X526" s="30"/>
      <c r="Y526" s="30"/>
      <c r="Z526" s="30"/>
      <c r="AA526" s="29"/>
      <c r="AB526" s="34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1"/>
      <c r="AS526" s="32"/>
      <c r="AT526" s="31"/>
      <c r="AU526" s="30"/>
      <c r="AV526" s="30"/>
      <c r="AW526" s="30"/>
      <c r="AX526" s="30"/>
      <c r="AY526" s="33"/>
      <c r="AZ526" s="29"/>
      <c r="BA526" s="34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1"/>
      <c r="BR526" s="32"/>
      <c r="BS526" s="31"/>
      <c r="BT526" s="30"/>
      <c r="BU526" s="30"/>
      <c r="BV526" s="30"/>
      <c r="BW526" s="30"/>
      <c r="BX526" s="33"/>
      <c r="BY526" s="29"/>
      <c r="BZ526" s="34"/>
      <c r="CA526" s="30"/>
      <c r="CB526" s="30"/>
      <c r="CC526" s="30"/>
      <c r="CD526" s="30"/>
      <c r="CE526" s="30"/>
      <c r="CF526" s="30"/>
      <c r="CG526" s="30"/>
      <c r="CH526" s="30"/>
      <c r="CI526" s="30"/>
      <c r="CJ526" s="30"/>
      <c r="CK526" s="30"/>
      <c r="CL526" s="30"/>
      <c r="CM526" s="30"/>
      <c r="CN526" s="30"/>
      <c r="CO526" s="30"/>
      <c r="CP526" s="31"/>
      <c r="CQ526" s="32"/>
      <c r="CR526" s="31"/>
      <c r="CS526" s="30"/>
      <c r="CT526" s="30"/>
      <c r="CU526" s="30"/>
      <c r="CV526" s="30"/>
      <c r="CW526" s="33"/>
      <c r="CX526" s="29"/>
      <c r="CY526" s="34"/>
      <c r="CZ526" s="30"/>
      <c r="DA526" s="30"/>
      <c r="DB526" s="30"/>
      <c r="DC526" s="30"/>
      <c r="DD526" s="30"/>
      <c r="DE526" s="30"/>
      <c r="DF526" s="30"/>
      <c r="DG526" s="30"/>
      <c r="DH526" s="30"/>
      <c r="DI526" s="30"/>
      <c r="DJ526" s="30"/>
      <c r="DK526" s="30"/>
      <c r="DL526" s="30"/>
      <c r="DM526" s="30"/>
      <c r="DN526" s="30"/>
      <c r="DO526" s="31"/>
      <c r="DP526" s="32"/>
      <c r="DQ526" s="31"/>
      <c r="DR526" s="30"/>
      <c r="DS526" s="30"/>
      <c r="DT526" s="30"/>
      <c r="DU526" s="30"/>
      <c r="DV526" s="33"/>
      <c r="DW526" s="29"/>
      <c r="DX526" s="34"/>
      <c r="DY526" s="30"/>
      <c r="DZ526" s="30"/>
      <c r="EA526" s="30"/>
      <c r="EB526" s="30"/>
    </row>
    <row r="527" spans="1:132" s="26" customFormat="1" ht="18.75">
      <c r="A527" s="21"/>
      <c r="B527" s="22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2"/>
      <c r="T527" s="31"/>
      <c r="U527" s="31"/>
      <c r="V527" s="31"/>
      <c r="W527" s="31"/>
      <c r="X527" s="30"/>
      <c r="Y527" s="30"/>
      <c r="Z527" s="30"/>
      <c r="AA527" s="21"/>
      <c r="AB527" s="22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2"/>
      <c r="AT527" s="31"/>
      <c r="AU527" s="30"/>
      <c r="AV527" s="30"/>
      <c r="AW527" s="30"/>
      <c r="AX527" s="30"/>
      <c r="AY527" s="33"/>
      <c r="AZ527" s="21"/>
      <c r="BA527" s="22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2"/>
      <c r="BS527" s="31"/>
      <c r="BT527" s="30"/>
      <c r="BU527" s="30"/>
      <c r="BV527" s="30"/>
      <c r="BW527" s="30"/>
      <c r="BX527" s="33"/>
      <c r="BY527" s="21"/>
      <c r="BZ527" s="22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  <c r="CM527" s="31"/>
      <c r="CN527" s="31"/>
      <c r="CO527" s="31"/>
      <c r="CP527" s="31"/>
      <c r="CQ527" s="32"/>
      <c r="CR527" s="31"/>
      <c r="CS527" s="30"/>
      <c r="CT527" s="30"/>
      <c r="CU527" s="30"/>
      <c r="CV527" s="30"/>
      <c r="CW527" s="33"/>
      <c r="CX527" s="21"/>
      <c r="CY527" s="22"/>
      <c r="CZ527" s="31"/>
      <c r="DA527" s="31"/>
      <c r="DB527" s="31"/>
      <c r="DC527" s="31"/>
      <c r="DD527" s="31"/>
      <c r="DE527" s="31"/>
      <c r="DF527" s="31"/>
      <c r="DG527" s="31"/>
      <c r="DH527" s="31"/>
      <c r="DI527" s="31"/>
      <c r="DJ527" s="31"/>
      <c r="DK527" s="31"/>
      <c r="DL527" s="31"/>
      <c r="DM527" s="31"/>
      <c r="DN527" s="31"/>
      <c r="DO527" s="31"/>
      <c r="DP527" s="32"/>
      <c r="DQ527" s="31"/>
      <c r="DR527" s="30"/>
      <c r="DS527" s="30"/>
      <c r="DT527" s="30"/>
      <c r="DU527" s="30"/>
      <c r="DV527" s="33"/>
      <c r="DW527" s="21"/>
      <c r="DX527" s="22"/>
      <c r="DY527" s="31"/>
      <c r="DZ527" s="31"/>
      <c r="EA527" s="31"/>
      <c r="EB527" s="31"/>
    </row>
    <row r="528" spans="1:132" s="26" customFormat="1" ht="18.75">
      <c r="A528" s="21"/>
      <c r="B528" s="23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2"/>
      <c r="S528" s="32"/>
      <c r="T528" s="31"/>
      <c r="U528" s="31"/>
      <c r="V528" s="31"/>
      <c r="W528" s="31"/>
      <c r="X528" s="30"/>
      <c r="Y528" s="30"/>
      <c r="Z528" s="30"/>
      <c r="AA528" s="21"/>
      <c r="AB528" s="23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2"/>
      <c r="AS528" s="32"/>
      <c r="AT528" s="31"/>
      <c r="AU528" s="30"/>
      <c r="AV528" s="30"/>
      <c r="AW528" s="30"/>
      <c r="AX528" s="30"/>
      <c r="AY528" s="33"/>
      <c r="AZ528" s="21"/>
      <c r="BA528" s="23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2"/>
      <c r="BR528" s="32"/>
      <c r="BS528" s="31"/>
      <c r="BT528" s="30"/>
      <c r="BU528" s="30"/>
      <c r="BV528" s="30"/>
      <c r="BW528" s="30"/>
      <c r="BX528" s="33"/>
      <c r="BY528" s="21"/>
      <c r="BZ528" s="23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2"/>
      <c r="CQ528" s="32"/>
      <c r="CR528" s="31"/>
      <c r="CS528" s="30"/>
      <c r="CT528" s="30"/>
      <c r="CU528" s="30"/>
      <c r="CV528" s="30"/>
      <c r="CW528" s="33"/>
      <c r="CX528" s="21"/>
      <c r="CY528" s="23"/>
      <c r="CZ528" s="31"/>
      <c r="DA528" s="31"/>
      <c r="DB528" s="31"/>
      <c r="DC528" s="31"/>
      <c r="DD528" s="31"/>
      <c r="DE528" s="31"/>
      <c r="DF528" s="31"/>
      <c r="DG528" s="31"/>
      <c r="DH528" s="31"/>
      <c r="DI528" s="31"/>
      <c r="DJ528" s="31"/>
      <c r="DK528" s="31"/>
      <c r="DL528" s="31"/>
      <c r="DM528" s="31"/>
      <c r="DN528" s="31"/>
      <c r="DO528" s="32"/>
      <c r="DP528" s="32"/>
      <c r="DQ528" s="31"/>
      <c r="DR528" s="30"/>
      <c r="DS528" s="30"/>
      <c r="DT528" s="30"/>
      <c r="DU528" s="30"/>
      <c r="DV528" s="33"/>
      <c r="DW528" s="21"/>
      <c r="DX528" s="23"/>
      <c r="DY528" s="31"/>
      <c r="DZ528" s="31"/>
      <c r="EA528" s="31"/>
      <c r="EB528" s="31"/>
    </row>
    <row r="529" spans="1:132" s="26" customFormat="1" ht="18.7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0"/>
      <c r="Y529" s="30"/>
      <c r="Z529" s="30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0"/>
      <c r="AV529" s="30"/>
      <c r="AW529" s="30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0"/>
      <c r="BU529" s="30"/>
      <c r="BV529" s="30"/>
      <c r="BW529" s="35"/>
      <c r="BX529" s="35"/>
      <c r="BY529" s="35"/>
      <c r="BZ529" s="35"/>
      <c r="CA529" s="35"/>
      <c r="CB529" s="35"/>
      <c r="CC529" s="35"/>
      <c r="CD529" s="35"/>
      <c r="CE529" s="35"/>
      <c r="CF529" s="35"/>
      <c r="CG529" s="35"/>
      <c r="CH529" s="35"/>
      <c r="CI529" s="35"/>
      <c r="CJ529" s="35"/>
      <c r="CK529" s="35"/>
      <c r="CL529" s="35"/>
      <c r="CM529" s="35"/>
      <c r="CN529" s="35"/>
      <c r="CO529" s="35"/>
      <c r="CP529" s="35"/>
      <c r="CQ529" s="35"/>
      <c r="CR529" s="35"/>
      <c r="CS529" s="30"/>
      <c r="CT529" s="30"/>
      <c r="CU529" s="30"/>
      <c r="CV529" s="35"/>
      <c r="CW529" s="35"/>
      <c r="CX529" s="35"/>
      <c r="CY529" s="35"/>
      <c r="CZ529" s="35"/>
      <c r="DA529" s="35"/>
      <c r="DB529" s="35"/>
      <c r="DC529" s="35"/>
      <c r="DD529" s="35"/>
      <c r="DE529" s="35"/>
      <c r="DF529" s="35"/>
      <c r="DG529" s="35"/>
      <c r="DH529" s="35"/>
      <c r="DI529" s="35"/>
      <c r="DJ529" s="35"/>
      <c r="DK529" s="35"/>
      <c r="DL529" s="35"/>
      <c r="DM529" s="35"/>
      <c r="DN529" s="35"/>
      <c r="DO529" s="35"/>
      <c r="DP529" s="35"/>
      <c r="DQ529" s="35"/>
      <c r="DR529" s="30"/>
      <c r="DS529" s="30"/>
      <c r="DT529" s="30"/>
      <c r="DU529" s="35"/>
      <c r="DV529" s="35"/>
      <c r="DW529" s="35"/>
      <c r="DX529" s="35"/>
      <c r="DY529" s="35"/>
      <c r="DZ529" s="35"/>
      <c r="EA529" s="35"/>
      <c r="EB529" s="35"/>
    </row>
    <row r="530" spans="1:132" s="26" customFormat="1" ht="18.75">
      <c r="A530" s="24"/>
      <c r="B530" s="25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7"/>
      <c r="Y530" s="37"/>
      <c r="Z530" s="37"/>
      <c r="AA530" s="24"/>
      <c r="AB530" s="25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7"/>
      <c r="AV530" s="37"/>
      <c r="AW530" s="37"/>
      <c r="AX530" s="37"/>
      <c r="AY530" s="38"/>
      <c r="AZ530" s="24"/>
      <c r="BA530" s="25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7"/>
      <c r="BU530" s="37"/>
      <c r="BV530" s="37"/>
      <c r="BW530" s="37"/>
      <c r="BX530" s="38"/>
      <c r="BY530" s="24"/>
      <c r="BZ530" s="25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7"/>
      <c r="CT530" s="37"/>
      <c r="CU530" s="37"/>
      <c r="CV530" s="37"/>
      <c r="CW530" s="38"/>
      <c r="CX530" s="24"/>
      <c r="CY530" s="25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36"/>
      <c r="DM530" s="36"/>
      <c r="DN530" s="36"/>
      <c r="DO530" s="36"/>
      <c r="DP530" s="36"/>
      <c r="DQ530" s="36"/>
      <c r="DR530" s="37"/>
      <c r="DS530" s="37"/>
      <c r="DT530" s="37"/>
      <c r="DU530" s="37"/>
      <c r="DV530" s="38"/>
      <c r="DW530" s="24"/>
      <c r="DX530" s="25"/>
      <c r="DY530" s="36"/>
      <c r="DZ530" s="36"/>
      <c r="EA530" s="36"/>
      <c r="EB530" s="36"/>
    </row>
    <row r="531" spans="1:132" s="26" customFormat="1" ht="18.75">
      <c r="A531" s="21"/>
      <c r="B531" s="22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2"/>
      <c r="T531" s="31"/>
      <c r="U531" s="31"/>
      <c r="V531" s="31"/>
      <c r="W531" s="31"/>
      <c r="X531" s="30"/>
      <c r="Y531" s="30"/>
      <c r="Z531" s="30"/>
      <c r="AA531" s="21"/>
      <c r="AB531" s="22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2"/>
      <c r="AT531" s="31"/>
      <c r="AU531" s="30"/>
      <c r="AV531" s="30"/>
      <c r="AW531" s="30"/>
      <c r="AX531" s="31"/>
      <c r="AY531" s="33"/>
      <c r="AZ531" s="21"/>
      <c r="BA531" s="22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2"/>
      <c r="BS531" s="31"/>
      <c r="BT531" s="30"/>
      <c r="BU531" s="30"/>
      <c r="BV531" s="30"/>
      <c r="BW531" s="31"/>
      <c r="BX531" s="33"/>
      <c r="BY531" s="21"/>
      <c r="BZ531" s="22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  <c r="CM531" s="31"/>
      <c r="CN531" s="31"/>
      <c r="CO531" s="31"/>
      <c r="CP531" s="31"/>
      <c r="CQ531" s="32"/>
      <c r="CR531" s="31"/>
      <c r="CS531" s="30"/>
      <c r="CT531" s="30"/>
      <c r="CU531" s="30"/>
      <c r="CV531" s="31"/>
      <c r="CW531" s="33"/>
      <c r="CX531" s="21"/>
      <c r="CY531" s="22"/>
      <c r="CZ531" s="31"/>
      <c r="DA531" s="31"/>
      <c r="DB531" s="31"/>
      <c r="DC531" s="31"/>
      <c r="DD531" s="31"/>
      <c r="DE531" s="31"/>
      <c r="DF531" s="31"/>
      <c r="DG531" s="31"/>
      <c r="DH531" s="31"/>
      <c r="DI531" s="31"/>
      <c r="DJ531" s="31"/>
      <c r="DK531" s="31"/>
      <c r="DL531" s="31"/>
      <c r="DM531" s="31"/>
      <c r="DN531" s="31"/>
      <c r="DO531" s="31"/>
      <c r="DP531" s="32"/>
      <c r="DQ531" s="31"/>
      <c r="DR531" s="30"/>
      <c r="DS531" s="30"/>
      <c r="DT531" s="30"/>
      <c r="DU531" s="31"/>
      <c r="DV531" s="33"/>
      <c r="DW531" s="21"/>
      <c r="DX531" s="22"/>
      <c r="DY531" s="31"/>
      <c r="DZ531" s="31"/>
      <c r="EA531" s="31"/>
      <c r="EB531" s="31"/>
    </row>
    <row r="532" spans="1:132" s="26" customFormat="1" ht="18.75">
      <c r="A532" s="21"/>
      <c r="B532" s="22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2"/>
      <c r="T532" s="31"/>
      <c r="U532" s="31"/>
      <c r="V532" s="31"/>
      <c r="W532" s="31"/>
      <c r="X532" s="30"/>
      <c r="Y532" s="30"/>
      <c r="Z532" s="30"/>
      <c r="AA532" s="21"/>
      <c r="AB532" s="22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2"/>
      <c r="AT532" s="31"/>
      <c r="AU532" s="30"/>
      <c r="AV532" s="30"/>
      <c r="AW532" s="30"/>
      <c r="AX532" s="31"/>
      <c r="AY532" s="33"/>
      <c r="AZ532" s="21"/>
      <c r="BA532" s="22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2"/>
      <c r="BS532" s="31"/>
      <c r="BT532" s="30"/>
      <c r="BU532" s="30"/>
      <c r="BV532" s="30"/>
      <c r="BW532" s="31"/>
      <c r="BX532" s="33"/>
      <c r="BY532" s="21"/>
      <c r="BZ532" s="22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2"/>
      <c r="CR532" s="31"/>
      <c r="CS532" s="30"/>
      <c r="CT532" s="30"/>
      <c r="CU532" s="30"/>
      <c r="CV532" s="31"/>
      <c r="CW532" s="33"/>
      <c r="CX532" s="21"/>
      <c r="CY532" s="22"/>
      <c r="CZ532" s="31"/>
      <c r="DA532" s="31"/>
      <c r="DB532" s="31"/>
      <c r="DC532" s="31"/>
      <c r="DD532" s="31"/>
      <c r="DE532" s="31"/>
      <c r="DF532" s="31"/>
      <c r="DG532" s="31"/>
      <c r="DH532" s="31"/>
      <c r="DI532" s="31"/>
      <c r="DJ532" s="31"/>
      <c r="DK532" s="31"/>
      <c r="DL532" s="31"/>
      <c r="DM532" s="31"/>
      <c r="DN532" s="31"/>
      <c r="DO532" s="31"/>
      <c r="DP532" s="32"/>
      <c r="DQ532" s="31"/>
      <c r="DR532" s="30"/>
      <c r="DS532" s="30"/>
      <c r="DT532" s="30"/>
      <c r="DU532" s="31"/>
      <c r="DV532" s="33"/>
      <c r="DW532" s="21"/>
      <c r="DX532" s="22"/>
      <c r="DY532" s="31"/>
      <c r="DZ532" s="31"/>
      <c r="EA532" s="31"/>
      <c r="EB532" s="31"/>
    </row>
    <row r="533" spans="1:132" s="26" customFormat="1" ht="18.75">
      <c r="A533" s="21"/>
      <c r="B533" s="22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2"/>
      <c r="T533" s="31"/>
      <c r="U533" s="31"/>
      <c r="V533" s="31"/>
      <c r="W533" s="31"/>
      <c r="X533" s="30"/>
      <c r="Y533" s="30"/>
      <c r="Z533" s="30"/>
      <c r="AA533" s="21"/>
      <c r="AB533" s="22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2"/>
      <c r="AT533" s="31"/>
      <c r="AU533" s="30"/>
      <c r="AV533" s="30"/>
      <c r="AW533" s="30"/>
      <c r="AX533" s="31"/>
      <c r="AY533" s="33"/>
      <c r="AZ533" s="21"/>
      <c r="BA533" s="22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2"/>
      <c r="BS533" s="31"/>
      <c r="BT533" s="30"/>
      <c r="BU533" s="30"/>
      <c r="BV533" s="30"/>
      <c r="BW533" s="31"/>
      <c r="BX533" s="33"/>
      <c r="BY533" s="21"/>
      <c r="BZ533" s="22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  <c r="CM533" s="31"/>
      <c r="CN533" s="31"/>
      <c r="CO533" s="31"/>
      <c r="CP533" s="31"/>
      <c r="CQ533" s="32"/>
      <c r="CR533" s="31"/>
      <c r="CS533" s="30"/>
      <c r="CT533" s="30"/>
      <c r="CU533" s="30"/>
      <c r="CV533" s="31"/>
      <c r="CW533" s="33"/>
      <c r="CX533" s="21"/>
      <c r="CY533" s="22"/>
      <c r="CZ533" s="31"/>
      <c r="DA533" s="31"/>
      <c r="DB533" s="31"/>
      <c r="DC533" s="31"/>
      <c r="DD533" s="31"/>
      <c r="DE533" s="31"/>
      <c r="DF533" s="31"/>
      <c r="DG533" s="31"/>
      <c r="DH533" s="31"/>
      <c r="DI533" s="31"/>
      <c r="DJ533" s="31"/>
      <c r="DK533" s="31"/>
      <c r="DL533" s="31"/>
      <c r="DM533" s="31"/>
      <c r="DN533" s="31"/>
      <c r="DO533" s="31"/>
      <c r="DP533" s="32"/>
      <c r="DQ533" s="31"/>
      <c r="DR533" s="30"/>
      <c r="DS533" s="30"/>
      <c r="DT533" s="30"/>
      <c r="DU533" s="31"/>
      <c r="DV533" s="33"/>
      <c r="DW533" s="21"/>
      <c r="DX533" s="22"/>
      <c r="DY533" s="31"/>
      <c r="DZ533" s="31"/>
      <c r="EA533" s="31"/>
      <c r="EB533" s="31"/>
    </row>
    <row r="534" spans="1:132" s="26" customFormat="1" ht="18.75">
      <c r="A534" s="21"/>
      <c r="B534" s="22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2"/>
      <c r="T534" s="31"/>
      <c r="U534" s="31"/>
      <c r="V534" s="31"/>
      <c r="W534" s="31"/>
      <c r="X534" s="30"/>
      <c r="Y534" s="30"/>
      <c r="Z534" s="30"/>
      <c r="AA534" s="21"/>
      <c r="AB534" s="22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2"/>
      <c r="AT534" s="31"/>
      <c r="AU534" s="30"/>
      <c r="AV534" s="30"/>
      <c r="AW534" s="30"/>
      <c r="AX534" s="31"/>
      <c r="AY534" s="33"/>
      <c r="AZ534" s="21"/>
      <c r="BA534" s="22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2"/>
      <c r="BS534" s="31"/>
      <c r="BT534" s="30"/>
      <c r="BU534" s="30"/>
      <c r="BV534" s="30"/>
      <c r="BW534" s="31"/>
      <c r="BX534" s="33"/>
      <c r="BY534" s="21"/>
      <c r="BZ534" s="22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  <c r="CM534" s="31"/>
      <c r="CN534" s="31"/>
      <c r="CO534" s="31"/>
      <c r="CP534" s="31"/>
      <c r="CQ534" s="32"/>
      <c r="CR534" s="31"/>
      <c r="CS534" s="30"/>
      <c r="CT534" s="30"/>
      <c r="CU534" s="30"/>
      <c r="CV534" s="31"/>
      <c r="CW534" s="33"/>
      <c r="CX534" s="21"/>
      <c r="CY534" s="22"/>
      <c r="CZ534" s="31"/>
      <c r="DA534" s="31"/>
      <c r="DB534" s="31"/>
      <c r="DC534" s="31"/>
      <c r="DD534" s="31"/>
      <c r="DE534" s="31"/>
      <c r="DF534" s="31"/>
      <c r="DG534" s="31"/>
      <c r="DH534" s="31"/>
      <c r="DI534" s="31"/>
      <c r="DJ534" s="31"/>
      <c r="DK534" s="31"/>
      <c r="DL534" s="31"/>
      <c r="DM534" s="31"/>
      <c r="DN534" s="31"/>
      <c r="DO534" s="31"/>
      <c r="DP534" s="32"/>
      <c r="DQ534" s="31"/>
      <c r="DR534" s="30"/>
      <c r="DS534" s="30"/>
      <c r="DT534" s="30"/>
      <c r="DU534" s="31"/>
      <c r="DV534" s="33"/>
      <c r="DW534" s="21"/>
      <c r="DX534" s="22"/>
      <c r="DY534" s="31"/>
      <c r="DZ534" s="31"/>
      <c r="EA534" s="31"/>
      <c r="EB534" s="31"/>
    </row>
    <row r="535" spans="1:132" s="26" customFormat="1" ht="18.75">
      <c r="A535" s="21"/>
      <c r="B535" s="22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2"/>
      <c r="T535" s="31"/>
      <c r="U535" s="31"/>
      <c r="V535" s="31"/>
      <c r="W535" s="31"/>
      <c r="X535" s="30"/>
      <c r="Y535" s="30"/>
      <c r="Z535" s="30"/>
      <c r="AA535" s="21"/>
      <c r="AB535" s="22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2"/>
      <c r="AT535" s="31"/>
      <c r="AU535" s="30"/>
      <c r="AV535" s="30"/>
      <c r="AW535" s="30"/>
      <c r="AX535" s="31"/>
      <c r="AY535" s="33"/>
      <c r="AZ535" s="21"/>
      <c r="BA535" s="22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2"/>
      <c r="BS535" s="31"/>
      <c r="BT535" s="30"/>
      <c r="BU535" s="30"/>
      <c r="BV535" s="30"/>
      <c r="BW535" s="31"/>
      <c r="BX535" s="33"/>
      <c r="BY535" s="21"/>
      <c r="BZ535" s="22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  <c r="CM535" s="31"/>
      <c r="CN535" s="31"/>
      <c r="CO535" s="31"/>
      <c r="CP535" s="31"/>
      <c r="CQ535" s="32"/>
      <c r="CR535" s="31"/>
      <c r="CS535" s="30"/>
      <c r="CT535" s="30"/>
      <c r="CU535" s="30"/>
      <c r="CV535" s="31"/>
      <c r="CW535" s="33"/>
      <c r="CX535" s="21"/>
      <c r="CY535" s="22"/>
      <c r="CZ535" s="31"/>
      <c r="DA535" s="31"/>
      <c r="DB535" s="31"/>
      <c r="DC535" s="31"/>
      <c r="DD535" s="31"/>
      <c r="DE535" s="31"/>
      <c r="DF535" s="31"/>
      <c r="DG535" s="31"/>
      <c r="DH535" s="31"/>
      <c r="DI535" s="31"/>
      <c r="DJ535" s="31"/>
      <c r="DK535" s="31"/>
      <c r="DL535" s="31"/>
      <c r="DM535" s="31"/>
      <c r="DN535" s="31"/>
      <c r="DO535" s="31"/>
      <c r="DP535" s="32"/>
      <c r="DQ535" s="31"/>
      <c r="DR535" s="30"/>
      <c r="DS535" s="30"/>
      <c r="DT535" s="30"/>
      <c r="DU535" s="31"/>
      <c r="DV535" s="33"/>
      <c r="DW535" s="21"/>
      <c r="DX535" s="22"/>
      <c r="DY535" s="31"/>
      <c r="DZ535" s="31"/>
      <c r="EA535" s="31"/>
      <c r="EB535" s="31"/>
    </row>
    <row r="536" spans="1:132" s="26" customFormat="1" ht="18.75">
      <c r="A536" s="102"/>
      <c r="B536" s="102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102"/>
      <c r="AB536" s="102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40"/>
      <c r="AZ536" s="102"/>
      <c r="BA536" s="102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40"/>
      <c r="BY536" s="102"/>
      <c r="BZ536" s="102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40"/>
      <c r="CX536" s="102"/>
      <c r="CY536" s="102"/>
      <c r="CZ536" s="39"/>
      <c r="DA536" s="39"/>
      <c r="DB536" s="39"/>
      <c r="DC536" s="39"/>
      <c r="DD536" s="39"/>
      <c r="DE536" s="39"/>
      <c r="DF536" s="39"/>
      <c r="DG536" s="39"/>
      <c r="DH536" s="39"/>
      <c r="DI536" s="39"/>
      <c r="DJ536" s="39"/>
      <c r="DK536" s="39"/>
      <c r="DL536" s="39"/>
      <c r="DM536" s="39"/>
      <c r="DN536" s="39"/>
      <c r="DO536" s="39"/>
      <c r="DP536" s="39"/>
      <c r="DQ536" s="39"/>
      <c r="DR536" s="39"/>
      <c r="DS536" s="39"/>
      <c r="DT536" s="39"/>
      <c r="DU536" s="39"/>
      <c r="DV536" s="40"/>
      <c r="DW536" s="102"/>
      <c r="DX536" s="102"/>
      <c r="DY536" s="39"/>
      <c r="DZ536" s="39"/>
      <c r="EA536" s="39"/>
      <c r="EB536" s="39"/>
    </row>
    <row r="537" spans="1:132" s="26" customFormat="1" ht="18.75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  <c r="BD537" s="103"/>
      <c r="BE537" s="103"/>
      <c r="BF537" s="103"/>
      <c r="BG537" s="103"/>
      <c r="BH537" s="103"/>
      <c r="BI537" s="103"/>
      <c r="BJ537" s="103"/>
      <c r="BK537" s="103"/>
      <c r="BL537" s="103"/>
      <c r="BM537" s="103"/>
      <c r="BN537" s="103"/>
      <c r="BO537" s="103"/>
      <c r="BP537" s="103"/>
      <c r="BQ537" s="103"/>
      <c r="BR537" s="103"/>
      <c r="BS537" s="103"/>
      <c r="BT537" s="103"/>
      <c r="BU537" s="103"/>
      <c r="BV537" s="103"/>
      <c r="BW537" s="103"/>
      <c r="BX537" s="103"/>
      <c r="BY537" s="103"/>
      <c r="BZ537" s="103"/>
      <c r="CA537" s="103"/>
      <c r="CB537" s="103"/>
      <c r="CC537" s="103"/>
      <c r="CD537" s="103"/>
      <c r="CE537" s="103"/>
      <c r="CF537" s="103"/>
      <c r="CG537" s="103"/>
      <c r="CH537" s="103"/>
      <c r="CI537" s="103"/>
      <c r="CJ537" s="103"/>
      <c r="CK537" s="103"/>
      <c r="CL537" s="103"/>
      <c r="CM537" s="103"/>
      <c r="CN537" s="103"/>
      <c r="CO537" s="103"/>
      <c r="CP537" s="103"/>
      <c r="CQ537" s="103"/>
      <c r="CR537" s="103"/>
      <c r="CS537" s="103"/>
      <c r="CT537" s="103"/>
      <c r="CU537" s="103"/>
      <c r="CV537" s="103"/>
      <c r="CW537" s="103"/>
      <c r="CX537" s="103"/>
      <c r="CY537" s="103"/>
      <c r="CZ537" s="103"/>
      <c r="DA537" s="103"/>
      <c r="DB537" s="103"/>
      <c r="DC537" s="103"/>
      <c r="DD537" s="103"/>
      <c r="DE537" s="103"/>
      <c r="DF537" s="103"/>
      <c r="DG537" s="103"/>
      <c r="DH537" s="103"/>
      <c r="DI537" s="103"/>
      <c r="DJ537" s="103"/>
      <c r="DK537" s="103"/>
      <c r="DL537" s="103"/>
      <c r="DM537" s="103"/>
      <c r="DN537" s="103"/>
      <c r="DO537" s="103"/>
      <c r="DP537" s="103"/>
      <c r="DQ537" s="103"/>
      <c r="DR537" s="103"/>
      <c r="DS537" s="103"/>
      <c r="DT537" s="103"/>
      <c r="DU537" s="103"/>
      <c r="DV537" s="103"/>
      <c r="DW537" s="103"/>
      <c r="DX537" s="103"/>
      <c r="DY537" s="103"/>
      <c r="DZ537" s="103"/>
      <c r="EA537" s="103"/>
      <c r="EB537" s="103"/>
    </row>
    <row r="538" spans="1:132" s="26" customFormat="1" ht="18.75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  <c r="AE538" s="101"/>
      <c r="AF538" s="101"/>
      <c r="AG538" s="101"/>
      <c r="AH538" s="101"/>
      <c r="AI538" s="101"/>
      <c r="AJ538" s="101"/>
      <c r="AK538" s="101"/>
      <c r="AL538" s="101"/>
      <c r="AM538" s="101"/>
      <c r="AN538" s="101"/>
      <c r="AO538" s="101"/>
      <c r="AP538" s="101"/>
      <c r="AQ538" s="101"/>
      <c r="AR538" s="101"/>
      <c r="AS538" s="101"/>
      <c r="AT538" s="101"/>
      <c r="AU538" s="101"/>
      <c r="AV538" s="101"/>
      <c r="AW538" s="101"/>
      <c r="AX538" s="101"/>
      <c r="AY538" s="101"/>
      <c r="AZ538" s="101"/>
      <c r="BA538" s="101"/>
      <c r="BB538" s="101"/>
      <c r="BC538" s="101"/>
      <c r="BD538" s="101"/>
      <c r="BE538" s="101"/>
      <c r="BF538" s="101"/>
      <c r="BG538" s="101"/>
      <c r="BH538" s="101"/>
      <c r="BI538" s="101"/>
      <c r="BJ538" s="101"/>
      <c r="BK538" s="101"/>
      <c r="BL538" s="101"/>
      <c r="BM538" s="101"/>
      <c r="BN538" s="101"/>
      <c r="BO538" s="101"/>
      <c r="BP538" s="101"/>
      <c r="BQ538" s="101"/>
      <c r="BR538" s="101"/>
      <c r="BS538" s="101"/>
      <c r="BT538" s="101"/>
      <c r="BU538" s="101"/>
      <c r="BV538" s="101"/>
      <c r="BW538" s="101"/>
      <c r="BX538" s="101"/>
      <c r="BY538" s="101"/>
      <c r="BZ538" s="101"/>
      <c r="CA538" s="101"/>
      <c r="CB538" s="101"/>
      <c r="CC538" s="101"/>
      <c r="CD538" s="101"/>
      <c r="CE538" s="101"/>
      <c r="CF538" s="101"/>
      <c r="CG538" s="101"/>
      <c r="CH538" s="101"/>
      <c r="CI538" s="101"/>
      <c r="CJ538" s="101"/>
      <c r="CK538" s="101"/>
      <c r="CL538" s="101"/>
      <c r="CM538" s="101"/>
      <c r="CN538" s="101"/>
      <c r="CO538" s="101"/>
      <c r="CP538" s="101"/>
      <c r="CQ538" s="101"/>
      <c r="CR538" s="101"/>
      <c r="CS538" s="101"/>
      <c r="CT538" s="101"/>
      <c r="CU538" s="101"/>
      <c r="CV538" s="101"/>
      <c r="CW538" s="101"/>
      <c r="CX538" s="101"/>
      <c r="CY538" s="101"/>
      <c r="CZ538" s="101"/>
      <c r="DA538" s="101"/>
      <c r="DB538" s="101"/>
      <c r="DC538" s="101"/>
      <c r="DD538" s="101"/>
      <c r="DE538" s="101"/>
      <c r="DF538" s="101"/>
      <c r="DG538" s="101"/>
      <c r="DH538" s="101"/>
      <c r="DI538" s="101"/>
      <c r="DJ538" s="101"/>
      <c r="DK538" s="101"/>
      <c r="DL538" s="101"/>
      <c r="DM538" s="101"/>
      <c r="DN538" s="101"/>
      <c r="DO538" s="101"/>
      <c r="DP538" s="101"/>
      <c r="DQ538" s="101"/>
      <c r="DR538" s="101"/>
      <c r="DS538" s="101"/>
      <c r="DT538" s="101"/>
      <c r="DU538" s="101"/>
      <c r="DV538" s="101"/>
      <c r="DW538" s="101"/>
      <c r="DX538" s="101"/>
      <c r="DY538" s="101"/>
      <c r="DZ538" s="101"/>
      <c r="EA538" s="101"/>
      <c r="EB538" s="101"/>
    </row>
    <row r="539" spans="1:132" s="26" customFormat="1" ht="18.75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  <c r="AE539" s="101"/>
      <c r="AF539" s="101"/>
      <c r="AG539" s="101"/>
      <c r="AH539" s="101"/>
      <c r="AI539" s="101"/>
      <c r="AJ539" s="101"/>
      <c r="AK539" s="101"/>
      <c r="AL539" s="101"/>
      <c r="AM539" s="101"/>
      <c r="AN539" s="101"/>
      <c r="AO539" s="101"/>
      <c r="AP539" s="101"/>
      <c r="AQ539" s="101"/>
      <c r="AR539" s="101"/>
      <c r="AS539" s="101"/>
      <c r="AT539" s="101"/>
      <c r="AU539" s="101"/>
      <c r="AV539" s="101"/>
      <c r="AW539" s="101"/>
      <c r="AX539" s="101"/>
      <c r="AY539" s="101"/>
      <c r="AZ539" s="101"/>
      <c r="BA539" s="101"/>
      <c r="BB539" s="101"/>
      <c r="BC539" s="101"/>
      <c r="BD539" s="101"/>
      <c r="BE539" s="101"/>
      <c r="BF539" s="101"/>
      <c r="BG539" s="101"/>
      <c r="BH539" s="101"/>
      <c r="BI539" s="101"/>
      <c r="BJ539" s="101"/>
      <c r="BK539" s="101"/>
      <c r="BL539" s="101"/>
      <c r="BM539" s="101"/>
      <c r="BN539" s="101"/>
      <c r="BO539" s="101"/>
      <c r="BP539" s="101"/>
      <c r="BQ539" s="101"/>
      <c r="BR539" s="101"/>
      <c r="BS539" s="101"/>
      <c r="BT539" s="101"/>
      <c r="BU539" s="101"/>
      <c r="BV539" s="101"/>
      <c r="BW539" s="101"/>
      <c r="BX539" s="101"/>
      <c r="BY539" s="101"/>
      <c r="BZ539" s="101"/>
      <c r="CA539" s="101"/>
      <c r="CB539" s="101"/>
      <c r="CC539" s="101"/>
      <c r="CD539" s="101"/>
      <c r="CE539" s="101"/>
      <c r="CF539" s="101"/>
      <c r="CG539" s="101"/>
      <c r="CH539" s="101"/>
      <c r="CI539" s="101"/>
      <c r="CJ539" s="101"/>
      <c r="CK539" s="101"/>
      <c r="CL539" s="101"/>
      <c r="CM539" s="101"/>
      <c r="CN539" s="101"/>
      <c r="CO539" s="101"/>
      <c r="CP539" s="101"/>
      <c r="CQ539" s="101"/>
      <c r="CR539" s="101"/>
      <c r="CS539" s="101"/>
      <c r="CT539" s="101"/>
      <c r="CU539" s="101"/>
      <c r="CV539" s="101"/>
      <c r="CW539" s="101"/>
      <c r="CX539" s="101"/>
      <c r="CY539" s="101"/>
      <c r="CZ539" s="101"/>
      <c r="DA539" s="101"/>
      <c r="DB539" s="101"/>
      <c r="DC539" s="101"/>
      <c r="DD539" s="101"/>
      <c r="DE539" s="101"/>
      <c r="DF539" s="101"/>
      <c r="DG539" s="101"/>
      <c r="DH539" s="101"/>
      <c r="DI539" s="101"/>
      <c r="DJ539" s="101"/>
      <c r="DK539" s="101"/>
      <c r="DL539" s="101"/>
      <c r="DM539" s="101"/>
      <c r="DN539" s="101"/>
      <c r="DO539" s="101"/>
      <c r="DP539" s="101"/>
      <c r="DQ539" s="101"/>
      <c r="DR539" s="101"/>
      <c r="DS539" s="101"/>
      <c r="DT539" s="101"/>
      <c r="DU539" s="101"/>
      <c r="DV539" s="101"/>
      <c r="DW539" s="101"/>
      <c r="DX539" s="101"/>
      <c r="DY539" s="101"/>
      <c r="DZ539" s="101"/>
      <c r="EA539" s="101"/>
      <c r="EB539" s="101"/>
    </row>
    <row r="540" spans="1:132" s="26" customFormat="1" ht="18.75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8"/>
      <c r="BC540" s="108"/>
      <c r="BD540" s="108"/>
      <c r="BE540" s="108"/>
      <c r="BF540" s="108"/>
      <c r="BG540" s="108"/>
      <c r="BH540" s="108"/>
      <c r="BI540" s="108"/>
      <c r="BJ540" s="108"/>
      <c r="BK540" s="108"/>
      <c r="BL540" s="108"/>
      <c r="BM540" s="108"/>
      <c r="BN540" s="108"/>
      <c r="BO540" s="108"/>
      <c r="BP540" s="108"/>
      <c r="BQ540" s="108"/>
      <c r="BR540" s="108"/>
      <c r="BS540" s="108"/>
      <c r="BT540" s="108"/>
      <c r="BU540" s="108"/>
      <c r="BV540" s="108"/>
      <c r="BW540" s="108"/>
      <c r="BX540" s="108"/>
      <c r="BY540" s="108"/>
      <c r="BZ540" s="108"/>
      <c r="CA540" s="108"/>
      <c r="CB540" s="108"/>
      <c r="CC540" s="108"/>
      <c r="CD540" s="108"/>
      <c r="CE540" s="108"/>
      <c r="CF540" s="108"/>
      <c r="CG540" s="108"/>
      <c r="CH540" s="108"/>
      <c r="CI540" s="108"/>
      <c r="CJ540" s="108"/>
      <c r="CK540" s="108"/>
      <c r="CL540" s="108"/>
      <c r="CM540" s="108"/>
      <c r="CN540" s="108"/>
      <c r="CO540" s="108"/>
      <c r="CP540" s="108"/>
      <c r="CQ540" s="108"/>
      <c r="CR540" s="108"/>
      <c r="CS540" s="108"/>
      <c r="CT540" s="108"/>
      <c r="CU540" s="108"/>
      <c r="CV540" s="108"/>
      <c r="CW540" s="108"/>
      <c r="CX540" s="108"/>
      <c r="CY540" s="108"/>
      <c r="CZ540" s="108"/>
      <c r="DA540" s="108"/>
      <c r="DB540" s="108"/>
      <c r="DC540" s="108"/>
      <c r="DD540" s="108"/>
      <c r="DE540" s="108"/>
      <c r="DF540" s="108"/>
      <c r="DG540" s="108"/>
      <c r="DH540" s="108"/>
      <c r="DI540" s="108"/>
      <c r="DJ540" s="108"/>
      <c r="DK540" s="108"/>
      <c r="DL540" s="108"/>
      <c r="DM540" s="108"/>
      <c r="DN540" s="108"/>
      <c r="DO540" s="108"/>
      <c r="DP540" s="108"/>
      <c r="DQ540" s="108"/>
      <c r="DR540" s="108"/>
      <c r="DS540" s="108"/>
      <c r="DT540" s="108"/>
      <c r="DU540" s="108"/>
      <c r="DV540" s="108"/>
      <c r="DW540" s="108"/>
      <c r="DX540" s="108"/>
      <c r="DY540" s="108"/>
      <c r="DZ540" s="108"/>
      <c r="EA540" s="108"/>
      <c r="EB540" s="108"/>
    </row>
    <row r="541" spans="1:132" s="26" customFormat="1" ht="18.75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7"/>
      <c r="AV541" s="107"/>
      <c r="AW541" s="107"/>
      <c r="AX541" s="107"/>
      <c r="AY541" s="107"/>
      <c r="AZ541" s="107"/>
      <c r="BA541" s="107"/>
      <c r="BB541" s="107"/>
      <c r="BC541" s="107"/>
      <c r="BD541" s="107"/>
      <c r="BE541" s="107"/>
      <c r="BF541" s="107"/>
      <c r="BG541" s="107"/>
      <c r="BH541" s="107"/>
      <c r="BI541" s="107"/>
      <c r="BJ541" s="107"/>
      <c r="BK541" s="107"/>
      <c r="BL541" s="107"/>
      <c r="BM541" s="107"/>
      <c r="BN541" s="107"/>
      <c r="BO541" s="107"/>
      <c r="BP541" s="107"/>
      <c r="BQ541" s="107"/>
      <c r="BR541" s="107"/>
      <c r="BS541" s="107"/>
      <c r="BT541" s="107"/>
      <c r="BU541" s="107"/>
      <c r="BV541" s="107"/>
      <c r="BW541" s="107"/>
      <c r="BX541" s="107"/>
      <c r="BY541" s="107"/>
      <c r="BZ541" s="107"/>
      <c r="CA541" s="107"/>
      <c r="CB541" s="107"/>
      <c r="CC541" s="107"/>
      <c r="CD541" s="107"/>
      <c r="CE541" s="107"/>
      <c r="CF541" s="107"/>
      <c r="CG541" s="107"/>
      <c r="CH541" s="107"/>
      <c r="CI541" s="107"/>
      <c r="CJ541" s="107"/>
      <c r="CK541" s="107"/>
      <c r="CL541" s="107"/>
      <c r="CM541" s="107"/>
      <c r="CN541" s="107"/>
      <c r="CO541" s="107"/>
      <c r="CP541" s="107"/>
      <c r="CQ541" s="107"/>
      <c r="CR541" s="107"/>
      <c r="CS541" s="107"/>
      <c r="CT541" s="107"/>
      <c r="CU541" s="107"/>
      <c r="CV541" s="107"/>
      <c r="CW541" s="107"/>
      <c r="CX541" s="107"/>
      <c r="CY541" s="107"/>
      <c r="CZ541" s="107"/>
      <c r="DA541" s="107"/>
      <c r="DB541" s="107"/>
      <c r="DC541" s="107"/>
      <c r="DD541" s="107"/>
      <c r="DE541" s="107"/>
      <c r="DF541" s="107"/>
      <c r="DG541" s="107"/>
      <c r="DH541" s="107"/>
      <c r="DI541" s="107"/>
      <c r="DJ541" s="107"/>
      <c r="DK541" s="107"/>
      <c r="DL541" s="107"/>
      <c r="DM541" s="107"/>
      <c r="DN541" s="107"/>
      <c r="DO541" s="107"/>
      <c r="DP541" s="107"/>
      <c r="DQ541" s="107"/>
      <c r="DR541" s="107"/>
      <c r="DS541" s="107"/>
      <c r="DT541" s="107"/>
      <c r="DU541" s="107"/>
      <c r="DV541" s="107"/>
      <c r="DW541" s="107"/>
      <c r="DX541" s="107"/>
      <c r="DY541" s="107"/>
      <c r="DZ541" s="107"/>
      <c r="EA541" s="107"/>
      <c r="EB541" s="107"/>
    </row>
    <row r="542" spans="1:132" s="26" customFormat="1" ht="18.75">
      <c r="A542" s="104"/>
      <c r="B542" s="104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4"/>
      <c r="AB542" s="104"/>
      <c r="AC542" s="101"/>
      <c r="AD542" s="101"/>
      <c r="AE542" s="101"/>
      <c r="AF542" s="101"/>
      <c r="AG542" s="101"/>
      <c r="AH542" s="101"/>
      <c r="AI542" s="101"/>
      <c r="AJ542" s="101"/>
      <c r="AK542" s="101"/>
      <c r="AL542" s="101"/>
      <c r="AM542" s="101"/>
      <c r="AN542" s="101"/>
      <c r="AO542" s="101"/>
      <c r="AP542" s="101"/>
      <c r="AQ542" s="101"/>
      <c r="AR542" s="101"/>
      <c r="AS542" s="101"/>
      <c r="AT542" s="101"/>
      <c r="AU542" s="101"/>
      <c r="AV542" s="101"/>
      <c r="AW542" s="101"/>
      <c r="AX542" s="101"/>
      <c r="AY542" s="105"/>
      <c r="AZ542" s="104"/>
      <c r="BA542" s="104"/>
      <c r="BB542" s="101"/>
      <c r="BC542" s="101"/>
      <c r="BD542" s="101"/>
      <c r="BE542" s="101"/>
      <c r="BF542" s="101"/>
      <c r="BG542" s="101"/>
      <c r="BH542" s="101"/>
      <c r="BI542" s="101"/>
      <c r="BJ542" s="101"/>
      <c r="BK542" s="101"/>
      <c r="BL542" s="101"/>
      <c r="BM542" s="101"/>
      <c r="BN542" s="101"/>
      <c r="BO542" s="101"/>
      <c r="BP542" s="101"/>
      <c r="BQ542" s="101"/>
      <c r="BR542" s="101"/>
      <c r="BS542" s="101"/>
      <c r="BT542" s="101"/>
      <c r="BU542" s="101"/>
      <c r="BV542" s="101"/>
      <c r="BW542" s="101"/>
      <c r="BX542" s="105"/>
      <c r="BY542" s="104"/>
      <c r="BZ542" s="104"/>
      <c r="CA542" s="101"/>
      <c r="CB542" s="101"/>
      <c r="CC542" s="101"/>
      <c r="CD542" s="101"/>
      <c r="CE542" s="101"/>
      <c r="CF542" s="101"/>
      <c r="CG542" s="101"/>
      <c r="CH542" s="101"/>
      <c r="CI542" s="101"/>
      <c r="CJ542" s="101"/>
      <c r="CK542" s="101"/>
      <c r="CL542" s="101"/>
      <c r="CM542" s="101"/>
      <c r="CN542" s="101"/>
      <c r="CO542" s="101"/>
      <c r="CP542" s="101"/>
      <c r="CQ542" s="101"/>
      <c r="CR542" s="101"/>
      <c r="CS542" s="101"/>
      <c r="CT542" s="101"/>
      <c r="CU542" s="101"/>
      <c r="CV542" s="101"/>
      <c r="CW542" s="105"/>
      <c r="CX542" s="104"/>
      <c r="CY542" s="104"/>
      <c r="CZ542" s="101"/>
      <c r="DA542" s="101"/>
      <c r="DB542" s="101"/>
      <c r="DC542" s="101"/>
      <c r="DD542" s="101"/>
      <c r="DE542" s="101"/>
      <c r="DF542" s="101"/>
      <c r="DG542" s="101"/>
      <c r="DH542" s="101"/>
      <c r="DI542" s="101"/>
      <c r="DJ542" s="101"/>
      <c r="DK542" s="101"/>
      <c r="DL542" s="101"/>
      <c r="DM542" s="101"/>
      <c r="DN542" s="101"/>
      <c r="DO542" s="101"/>
      <c r="DP542" s="101"/>
      <c r="DQ542" s="101"/>
      <c r="DR542" s="101"/>
      <c r="DS542" s="101"/>
      <c r="DT542" s="101"/>
      <c r="DU542" s="101"/>
      <c r="DV542" s="105"/>
      <c r="DW542" s="104"/>
      <c r="DX542" s="104"/>
      <c r="DY542" s="101"/>
      <c r="DZ542" s="101"/>
      <c r="EA542" s="101"/>
      <c r="EB542" s="101"/>
    </row>
    <row r="543" spans="1:132" s="26" customFormat="1" ht="18.75">
      <c r="A543" s="104"/>
      <c r="B543" s="104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8"/>
      <c r="N543" s="28"/>
      <c r="O543" s="27"/>
      <c r="P543" s="28"/>
      <c r="Q543" s="28"/>
      <c r="R543" s="27"/>
      <c r="S543" s="28"/>
      <c r="T543" s="28"/>
      <c r="U543" s="28"/>
      <c r="V543" s="28"/>
      <c r="W543" s="28"/>
      <c r="X543" s="27"/>
      <c r="Y543" s="27"/>
      <c r="Z543" s="27"/>
      <c r="AA543" s="104"/>
      <c r="AB543" s="104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8"/>
      <c r="AN543" s="28"/>
      <c r="AO543" s="27"/>
      <c r="AP543" s="28"/>
      <c r="AQ543" s="28"/>
      <c r="AR543" s="27"/>
      <c r="AS543" s="28"/>
      <c r="AT543" s="28"/>
      <c r="AU543" s="27"/>
      <c r="AV543" s="27"/>
      <c r="AW543" s="27"/>
      <c r="AX543" s="28"/>
      <c r="AY543" s="106"/>
      <c r="AZ543" s="104"/>
      <c r="BA543" s="104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8"/>
      <c r="BM543" s="28"/>
      <c r="BN543" s="27"/>
      <c r="BO543" s="28"/>
      <c r="BP543" s="28"/>
      <c r="BQ543" s="27"/>
      <c r="BR543" s="28"/>
      <c r="BS543" s="28"/>
      <c r="BT543" s="27"/>
      <c r="BU543" s="27"/>
      <c r="BV543" s="27"/>
      <c r="BW543" s="28"/>
      <c r="BX543" s="106"/>
      <c r="BY543" s="104"/>
      <c r="BZ543" s="104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8"/>
      <c r="CL543" s="28"/>
      <c r="CM543" s="27"/>
      <c r="CN543" s="28"/>
      <c r="CO543" s="28"/>
      <c r="CP543" s="27"/>
      <c r="CQ543" s="28"/>
      <c r="CR543" s="28"/>
      <c r="CS543" s="27"/>
      <c r="CT543" s="27"/>
      <c r="CU543" s="27"/>
      <c r="CV543" s="28"/>
      <c r="CW543" s="106"/>
      <c r="CX543" s="104"/>
      <c r="CY543" s="104"/>
      <c r="CZ543" s="27"/>
      <c r="DA543" s="27"/>
      <c r="DB543" s="27"/>
      <c r="DC543" s="27"/>
      <c r="DD543" s="27"/>
      <c r="DE543" s="27"/>
      <c r="DF543" s="27"/>
      <c r="DG543" s="27"/>
      <c r="DH543" s="27"/>
      <c r="DI543" s="27"/>
      <c r="DJ543" s="28"/>
      <c r="DK543" s="28"/>
      <c r="DL543" s="27"/>
      <c r="DM543" s="28"/>
      <c r="DN543" s="28"/>
      <c r="DO543" s="27"/>
      <c r="DP543" s="28"/>
      <c r="DQ543" s="28"/>
      <c r="DR543" s="27"/>
      <c r="DS543" s="27"/>
      <c r="DT543" s="27"/>
      <c r="DU543" s="28"/>
      <c r="DV543" s="106"/>
      <c r="DW543" s="104"/>
      <c r="DX543" s="104"/>
      <c r="DY543" s="27"/>
      <c r="DZ543" s="27"/>
      <c r="EA543" s="27"/>
      <c r="EB543" s="27"/>
    </row>
    <row r="544" spans="1:132" s="26" customFormat="1" ht="18.75">
      <c r="A544" s="29"/>
      <c r="B544" s="18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1"/>
      <c r="S544" s="32"/>
      <c r="T544" s="31"/>
      <c r="U544" s="31"/>
      <c r="V544" s="31"/>
      <c r="W544" s="31"/>
      <c r="X544" s="30"/>
      <c r="Y544" s="30"/>
      <c r="Z544" s="30"/>
      <c r="AA544" s="29"/>
      <c r="AB544" s="18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1"/>
      <c r="AS544" s="32"/>
      <c r="AT544" s="31"/>
      <c r="AU544" s="30"/>
      <c r="AV544" s="30"/>
      <c r="AW544" s="30"/>
      <c r="AX544" s="30"/>
      <c r="AY544" s="33"/>
      <c r="AZ544" s="29"/>
      <c r="BA544" s="18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1"/>
      <c r="BR544" s="32"/>
      <c r="BS544" s="31"/>
      <c r="BT544" s="30"/>
      <c r="BU544" s="30"/>
      <c r="BV544" s="30"/>
      <c r="BW544" s="30"/>
      <c r="BX544" s="33"/>
      <c r="BY544" s="29"/>
      <c r="BZ544" s="18"/>
      <c r="CA544" s="30"/>
      <c r="CB544" s="30"/>
      <c r="CC544" s="30"/>
      <c r="CD544" s="30"/>
      <c r="CE544" s="30"/>
      <c r="CF544" s="30"/>
      <c r="CG544" s="30"/>
      <c r="CH544" s="30"/>
      <c r="CI544" s="30"/>
      <c r="CJ544" s="30"/>
      <c r="CK544" s="30"/>
      <c r="CL544" s="30"/>
      <c r="CM544" s="30"/>
      <c r="CN544" s="30"/>
      <c r="CO544" s="30"/>
      <c r="CP544" s="31"/>
      <c r="CQ544" s="32"/>
      <c r="CR544" s="31"/>
      <c r="CS544" s="30"/>
      <c r="CT544" s="30"/>
      <c r="CU544" s="30"/>
      <c r="CV544" s="30"/>
      <c r="CW544" s="33"/>
      <c r="CX544" s="29"/>
      <c r="CY544" s="18"/>
      <c r="CZ544" s="30"/>
      <c r="DA544" s="30"/>
      <c r="DB544" s="30"/>
      <c r="DC544" s="30"/>
      <c r="DD544" s="30"/>
      <c r="DE544" s="30"/>
      <c r="DF544" s="30"/>
      <c r="DG544" s="30"/>
      <c r="DH544" s="30"/>
      <c r="DI544" s="30"/>
      <c r="DJ544" s="30"/>
      <c r="DK544" s="30"/>
      <c r="DL544" s="30"/>
      <c r="DM544" s="30"/>
      <c r="DN544" s="30"/>
      <c r="DO544" s="31"/>
      <c r="DP544" s="32"/>
      <c r="DQ544" s="31"/>
      <c r="DR544" s="30"/>
      <c r="DS544" s="30"/>
      <c r="DT544" s="30"/>
      <c r="DU544" s="30"/>
      <c r="DV544" s="33"/>
      <c r="DW544" s="29"/>
      <c r="DX544" s="18"/>
      <c r="DY544" s="30"/>
      <c r="DZ544" s="30"/>
      <c r="EA544" s="30"/>
      <c r="EB544" s="30"/>
    </row>
    <row r="545" spans="1:132" s="26" customFormat="1" ht="18.75">
      <c r="A545" s="29"/>
      <c r="B545" s="34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1"/>
      <c r="S545" s="32"/>
      <c r="T545" s="31"/>
      <c r="U545" s="31"/>
      <c r="V545" s="31"/>
      <c r="W545" s="31"/>
      <c r="X545" s="30"/>
      <c r="Y545" s="30"/>
      <c r="Z545" s="30"/>
      <c r="AA545" s="29"/>
      <c r="AB545" s="34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1"/>
      <c r="AS545" s="32"/>
      <c r="AT545" s="31"/>
      <c r="AU545" s="30"/>
      <c r="AV545" s="30"/>
      <c r="AW545" s="30"/>
      <c r="AX545" s="30"/>
      <c r="AY545" s="33"/>
      <c r="AZ545" s="29"/>
      <c r="BA545" s="34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1"/>
      <c r="BR545" s="32"/>
      <c r="BS545" s="31"/>
      <c r="BT545" s="30"/>
      <c r="BU545" s="30"/>
      <c r="BV545" s="30"/>
      <c r="BW545" s="30"/>
      <c r="BX545" s="33"/>
      <c r="BY545" s="29"/>
      <c r="BZ545" s="34"/>
      <c r="CA545" s="30"/>
      <c r="CB545" s="30"/>
      <c r="CC545" s="30"/>
      <c r="CD545" s="30"/>
      <c r="CE545" s="30"/>
      <c r="CF545" s="30"/>
      <c r="CG545" s="30"/>
      <c r="CH545" s="30"/>
      <c r="CI545" s="30"/>
      <c r="CJ545" s="30"/>
      <c r="CK545" s="30"/>
      <c r="CL545" s="30"/>
      <c r="CM545" s="30"/>
      <c r="CN545" s="30"/>
      <c r="CO545" s="30"/>
      <c r="CP545" s="31"/>
      <c r="CQ545" s="32"/>
      <c r="CR545" s="31"/>
      <c r="CS545" s="30"/>
      <c r="CT545" s="30"/>
      <c r="CU545" s="30"/>
      <c r="CV545" s="30"/>
      <c r="CW545" s="33"/>
      <c r="CX545" s="29"/>
      <c r="CY545" s="34"/>
      <c r="CZ545" s="30"/>
      <c r="DA545" s="30"/>
      <c r="DB545" s="30"/>
      <c r="DC545" s="30"/>
      <c r="DD545" s="30"/>
      <c r="DE545" s="30"/>
      <c r="DF545" s="30"/>
      <c r="DG545" s="30"/>
      <c r="DH545" s="30"/>
      <c r="DI545" s="30"/>
      <c r="DJ545" s="30"/>
      <c r="DK545" s="30"/>
      <c r="DL545" s="30"/>
      <c r="DM545" s="30"/>
      <c r="DN545" s="30"/>
      <c r="DO545" s="31"/>
      <c r="DP545" s="32"/>
      <c r="DQ545" s="31"/>
      <c r="DR545" s="30"/>
      <c r="DS545" s="30"/>
      <c r="DT545" s="30"/>
      <c r="DU545" s="30"/>
      <c r="DV545" s="33"/>
      <c r="DW545" s="29"/>
      <c r="DX545" s="34"/>
      <c r="DY545" s="30"/>
      <c r="DZ545" s="30"/>
      <c r="EA545" s="30"/>
      <c r="EB545" s="30"/>
    </row>
    <row r="546" spans="1:132" s="26" customFormat="1" ht="18.75">
      <c r="A546" s="29"/>
      <c r="B546" s="34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1"/>
      <c r="S546" s="32"/>
      <c r="T546" s="31"/>
      <c r="U546" s="31"/>
      <c r="V546" s="31"/>
      <c r="W546" s="31"/>
      <c r="X546" s="30"/>
      <c r="Y546" s="30"/>
      <c r="Z546" s="30"/>
      <c r="AA546" s="29"/>
      <c r="AB546" s="34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1"/>
      <c r="AS546" s="32"/>
      <c r="AT546" s="31"/>
      <c r="AU546" s="30"/>
      <c r="AV546" s="30"/>
      <c r="AW546" s="30"/>
      <c r="AX546" s="30"/>
      <c r="AY546" s="33"/>
      <c r="AZ546" s="29"/>
      <c r="BA546" s="34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1"/>
      <c r="BR546" s="32"/>
      <c r="BS546" s="31"/>
      <c r="BT546" s="30"/>
      <c r="BU546" s="30"/>
      <c r="BV546" s="30"/>
      <c r="BW546" s="30"/>
      <c r="BX546" s="33"/>
      <c r="BY546" s="29"/>
      <c r="BZ546" s="34"/>
      <c r="CA546" s="30"/>
      <c r="CB546" s="30"/>
      <c r="CC546" s="30"/>
      <c r="CD546" s="30"/>
      <c r="CE546" s="30"/>
      <c r="CF546" s="30"/>
      <c r="CG546" s="30"/>
      <c r="CH546" s="30"/>
      <c r="CI546" s="30"/>
      <c r="CJ546" s="30"/>
      <c r="CK546" s="30"/>
      <c r="CL546" s="30"/>
      <c r="CM546" s="30"/>
      <c r="CN546" s="30"/>
      <c r="CO546" s="30"/>
      <c r="CP546" s="31"/>
      <c r="CQ546" s="32"/>
      <c r="CR546" s="31"/>
      <c r="CS546" s="30"/>
      <c r="CT546" s="30"/>
      <c r="CU546" s="30"/>
      <c r="CV546" s="30"/>
      <c r="CW546" s="33"/>
      <c r="CX546" s="29"/>
      <c r="CY546" s="34"/>
      <c r="CZ546" s="30"/>
      <c r="DA546" s="30"/>
      <c r="DB546" s="30"/>
      <c r="DC546" s="30"/>
      <c r="DD546" s="30"/>
      <c r="DE546" s="30"/>
      <c r="DF546" s="30"/>
      <c r="DG546" s="30"/>
      <c r="DH546" s="30"/>
      <c r="DI546" s="30"/>
      <c r="DJ546" s="30"/>
      <c r="DK546" s="30"/>
      <c r="DL546" s="30"/>
      <c r="DM546" s="30"/>
      <c r="DN546" s="30"/>
      <c r="DO546" s="31"/>
      <c r="DP546" s="32"/>
      <c r="DQ546" s="31"/>
      <c r="DR546" s="30"/>
      <c r="DS546" s="30"/>
      <c r="DT546" s="30"/>
      <c r="DU546" s="30"/>
      <c r="DV546" s="33"/>
      <c r="DW546" s="29"/>
      <c r="DX546" s="34"/>
      <c r="DY546" s="30"/>
      <c r="DZ546" s="30"/>
      <c r="EA546" s="30"/>
      <c r="EB546" s="30"/>
    </row>
    <row r="547" spans="1:132" s="26" customFormat="1" ht="18.75">
      <c r="A547" s="21"/>
      <c r="B547" s="22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2"/>
      <c r="T547" s="31"/>
      <c r="U547" s="31"/>
      <c r="V547" s="31"/>
      <c r="W547" s="31"/>
      <c r="X547" s="30"/>
      <c r="Y547" s="30"/>
      <c r="Z547" s="30"/>
      <c r="AA547" s="21"/>
      <c r="AB547" s="22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2"/>
      <c r="AT547" s="31"/>
      <c r="AU547" s="30"/>
      <c r="AV547" s="30"/>
      <c r="AW547" s="30"/>
      <c r="AX547" s="30"/>
      <c r="AY547" s="33"/>
      <c r="AZ547" s="21"/>
      <c r="BA547" s="22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2"/>
      <c r="BS547" s="31"/>
      <c r="BT547" s="30"/>
      <c r="BU547" s="30"/>
      <c r="BV547" s="30"/>
      <c r="BW547" s="30"/>
      <c r="BX547" s="33"/>
      <c r="BY547" s="21"/>
      <c r="BZ547" s="22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2"/>
      <c r="CR547" s="31"/>
      <c r="CS547" s="30"/>
      <c r="CT547" s="30"/>
      <c r="CU547" s="30"/>
      <c r="CV547" s="30"/>
      <c r="CW547" s="33"/>
      <c r="CX547" s="21"/>
      <c r="CY547" s="22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2"/>
      <c r="DQ547" s="31"/>
      <c r="DR547" s="30"/>
      <c r="DS547" s="30"/>
      <c r="DT547" s="30"/>
      <c r="DU547" s="30"/>
      <c r="DV547" s="33"/>
      <c r="DW547" s="21"/>
      <c r="DX547" s="22"/>
      <c r="DY547" s="31"/>
      <c r="DZ547" s="31"/>
      <c r="EA547" s="31"/>
      <c r="EB547" s="31"/>
    </row>
    <row r="548" spans="1:132" s="26" customFormat="1" ht="18.75">
      <c r="A548" s="21"/>
      <c r="B548" s="23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2"/>
      <c r="S548" s="32"/>
      <c r="T548" s="31"/>
      <c r="U548" s="31"/>
      <c r="V548" s="31"/>
      <c r="W548" s="31"/>
      <c r="X548" s="30"/>
      <c r="Y548" s="30"/>
      <c r="Z548" s="30"/>
      <c r="AA548" s="21"/>
      <c r="AB548" s="23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2"/>
      <c r="AS548" s="32"/>
      <c r="AT548" s="31"/>
      <c r="AU548" s="30"/>
      <c r="AV548" s="30"/>
      <c r="AW548" s="30"/>
      <c r="AX548" s="30"/>
      <c r="AY548" s="33"/>
      <c r="AZ548" s="21"/>
      <c r="BA548" s="23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2"/>
      <c r="BR548" s="32"/>
      <c r="BS548" s="31"/>
      <c r="BT548" s="30"/>
      <c r="BU548" s="30"/>
      <c r="BV548" s="30"/>
      <c r="BW548" s="30"/>
      <c r="BX548" s="33"/>
      <c r="BY548" s="21"/>
      <c r="BZ548" s="23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2"/>
      <c r="CQ548" s="32"/>
      <c r="CR548" s="31"/>
      <c r="CS548" s="30"/>
      <c r="CT548" s="30"/>
      <c r="CU548" s="30"/>
      <c r="CV548" s="30"/>
      <c r="CW548" s="33"/>
      <c r="CX548" s="21"/>
      <c r="CY548" s="23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2"/>
      <c r="DP548" s="32"/>
      <c r="DQ548" s="31"/>
      <c r="DR548" s="30"/>
      <c r="DS548" s="30"/>
      <c r="DT548" s="30"/>
      <c r="DU548" s="30"/>
      <c r="DV548" s="33"/>
      <c r="DW548" s="21"/>
      <c r="DX548" s="23"/>
      <c r="DY548" s="31"/>
      <c r="DZ548" s="31"/>
      <c r="EA548" s="31"/>
      <c r="EB548" s="31"/>
    </row>
    <row r="549" spans="1:132" s="26" customFormat="1" ht="18.7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0"/>
      <c r="Y549" s="30"/>
      <c r="Z549" s="30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0"/>
      <c r="AV549" s="30"/>
      <c r="AW549" s="30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0"/>
      <c r="BU549" s="30"/>
      <c r="BV549" s="30"/>
      <c r="BW549" s="35"/>
      <c r="BX549" s="35"/>
      <c r="BY549" s="35"/>
      <c r="BZ549" s="35"/>
      <c r="CA549" s="35"/>
      <c r="CB549" s="35"/>
      <c r="CC549" s="35"/>
      <c r="CD549" s="35"/>
      <c r="CE549" s="35"/>
      <c r="CF549" s="35"/>
      <c r="CG549" s="35"/>
      <c r="CH549" s="35"/>
      <c r="CI549" s="35"/>
      <c r="CJ549" s="35"/>
      <c r="CK549" s="35"/>
      <c r="CL549" s="35"/>
      <c r="CM549" s="35"/>
      <c r="CN549" s="35"/>
      <c r="CO549" s="35"/>
      <c r="CP549" s="35"/>
      <c r="CQ549" s="35"/>
      <c r="CR549" s="35"/>
      <c r="CS549" s="30"/>
      <c r="CT549" s="30"/>
      <c r="CU549" s="30"/>
      <c r="CV549" s="35"/>
      <c r="CW549" s="35"/>
      <c r="CX549" s="35"/>
      <c r="CY549" s="35"/>
      <c r="CZ549" s="35"/>
      <c r="DA549" s="35"/>
      <c r="DB549" s="35"/>
      <c r="DC549" s="35"/>
      <c r="DD549" s="35"/>
      <c r="DE549" s="35"/>
      <c r="DF549" s="35"/>
      <c r="DG549" s="35"/>
      <c r="DH549" s="35"/>
      <c r="DI549" s="35"/>
      <c r="DJ549" s="35"/>
      <c r="DK549" s="35"/>
      <c r="DL549" s="35"/>
      <c r="DM549" s="35"/>
      <c r="DN549" s="35"/>
      <c r="DO549" s="35"/>
      <c r="DP549" s="35"/>
      <c r="DQ549" s="35"/>
      <c r="DR549" s="30"/>
      <c r="DS549" s="30"/>
      <c r="DT549" s="30"/>
      <c r="DU549" s="35"/>
      <c r="DV549" s="35"/>
      <c r="DW549" s="35"/>
      <c r="DX549" s="35"/>
      <c r="DY549" s="35"/>
      <c r="DZ549" s="35"/>
      <c r="EA549" s="35"/>
      <c r="EB549" s="35"/>
    </row>
    <row r="550" spans="1:132" s="26" customFormat="1" ht="18.75">
      <c r="A550" s="24"/>
      <c r="B550" s="25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7"/>
      <c r="Y550" s="37"/>
      <c r="Z550" s="37"/>
      <c r="AA550" s="24"/>
      <c r="AB550" s="25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7"/>
      <c r="AV550" s="37"/>
      <c r="AW550" s="37"/>
      <c r="AX550" s="37"/>
      <c r="AY550" s="38"/>
      <c r="AZ550" s="24"/>
      <c r="BA550" s="25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7"/>
      <c r="BU550" s="37"/>
      <c r="BV550" s="37"/>
      <c r="BW550" s="37"/>
      <c r="BX550" s="38"/>
      <c r="BY550" s="24"/>
      <c r="BZ550" s="25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37"/>
      <c r="CT550" s="37"/>
      <c r="CU550" s="37"/>
      <c r="CV550" s="37"/>
      <c r="CW550" s="38"/>
      <c r="CX550" s="24"/>
      <c r="CY550" s="25"/>
      <c r="CZ550" s="36"/>
      <c r="DA550" s="36"/>
      <c r="DB550" s="36"/>
      <c r="DC550" s="36"/>
      <c r="DD550" s="36"/>
      <c r="DE550" s="36"/>
      <c r="DF550" s="36"/>
      <c r="DG550" s="36"/>
      <c r="DH550" s="36"/>
      <c r="DI550" s="36"/>
      <c r="DJ550" s="36"/>
      <c r="DK550" s="36"/>
      <c r="DL550" s="36"/>
      <c r="DM550" s="36"/>
      <c r="DN550" s="36"/>
      <c r="DO550" s="36"/>
      <c r="DP550" s="36"/>
      <c r="DQ550" s="36"/>
      <c r="DR550" s="37"/>
      <c r="DS550" s="37"/>
      <c r="DT550" s="37"/>
      <c r="DU550" s="37"/>
      <c r="DV550" s="38"/>
      <c r="DW550" s="24"/>
      <c r="DX550" s="25"/>
      <c r="DY550" s="36"/>
      <c r="DZ550" s="36"/>
      <c r="EA550" s="36"/>
      <c r="EB550" s="36"/>
    </row>
    <row r="551" spans="1:132" s="26" customFormat="1" ht="18.75">
      <c r="A551" s="21"/>
      <c r="B551" s="22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2"/>
      <c r="T551" s="31"/>
      <c r="U551" s="31"/>
      <c r="V551" s="31"/>
      <c r="W551" s="31"/>
      <c r="X551" s="30"/>
      <c r="Y551" s="30"/>
      <c r="Z551" s="30"/>
      <c r="AA551" s="21"/>
      <c r="AB551" s="22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2"/>
      <c r="AT551" s="31"/>
      <c r="AU551" s="30"/>
      <c r="AV551" s="30"/>
      <c r="AW551" s="30"/>
      <c r="AX551" s="31"/>
      <c r="AY551" s="33"/>
      <c r="AZ551" s="21"/>
      <c r="BA551" s="22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2"/>
      <c r="BS551" s="31"/>
      <c r="BT551" s="30"/>
      <c r="BU551" s="30"/>
      <c r="BV551" s="30"/>
      <c r="BW551" s="31"/>
      <c r="BX551" s="33"/>
      <c r="BY551" s="21"/>
      <c r="BZ551" s="22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2"/>
      <c r="CR551" s="31"/>
      <c r="CS551" s="30"/>
      <c r="CT551" s="30"/>
      <c r="CU551" s="30"/>
      <c r="CV551" s="31"/>
      <c r="CW551" s="33"/>
      <c r="CX551" s="21"/>
      <c r="CY551" s="22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2"/>
      <c r="DQ551" s="31"/>
      <c r="DR551" s="30"/>
      <c r="DS551" s="30"/>
      <c r="DT551" s="30"/>
      <c r="DU551" s="31"/>
      <c r="DV551" s="33"/>
      <c r="DW551" s="21"/>
      <c r="DX551" s="22"/>
      <c r="DY551" s="31"/>
      <c r="DZ551" s="31"/>
      <c r="EA551" s="31"/>
      <c r="EB551" s="31"/>
    </row>
    <row r="552" spans="1:132" s="26" customFormat="1" ht="18.75">
      <c r="A552" s="21"/>
      <c r="B552" s="22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2"/>
      <c r="T552" s="31"/>
      <c r="U552" s="31"/>
      <c r="V552" s="31"/>
      <c r="W552" s="31"/>
      <c r="X552" s="30"/>
      <c r="Y552" s="30"/>
      <c r="Z552" s="30"/>
      <c r="AA552" s="21"/>
      <c r="AB552" s="22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2"/>
      <c r="AT552" s="31"/>
      <c r="AU552" s="30"/>
      <c r="AV552" s="30"/>
      <c r="AW552" s="30"/>
      <c r="AX552" s="31"/>
      <c r="AY552" s="33"/>
      <c r="AZ552" s="21"/>
      <c r="BA552" s="22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2"/>
      <c r="BS552" s="31"/>
      <c r="BT552" s="30"/>
      <c r="BU552" s="30"/>
      <c r="BV552" s="30"/>
      <c r="BW552" s="31"/>
      <c r="BX552" s="33"/>
      <c r="BY552" s="21"/>
      <c r="BZ552" s="22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2"/>
      <c r="CR552" s="31"/>
      <c r="CS552" s="30"/>
      <c r="CT552" s="30"/>
      <c r="CU552" s="30"/>
      <c r="CV552" s="31"/>
      <c r="CW552" s="33"/>
      <c r="CX552" s="21"/>
      <c r="CY552" s="22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2"/>
      <c r="DQ552" s="31"/>
      <c r="DR552" s="30"/>
      <c r="DS552" s="30"/>
      <c r="DT552" s="30"/>
      <c r="DU552" s="31"/>
      <c r="DV552" s="33"/>
      <c r="DW552" s="21"/>
      <c r="DX552" s="22"/>
      <c r="DY552" s="31"/>
      <c r="DZ552" s="31"/>
      <c r="EA552" s="31"/>
      <c r="EB552" s="31"/>
    </row>
    <row r="553" spans="1:132" s="26" customFormat="1" ht="18.75">
      <c r="A553" s="21"/>
      <c r="B553" s="22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2"/>
      <c r="T553" s="31"/>
      <c r="U553" s="31"/>
      <c r="V553" s="31"/>
      <c r="W553" s="31"/>
      <c r="X553" s="30"/>
      <c r="Y553" s="30"/>
      <c r="Z553" s="30"/>
      <c r="AA553" s="21"/>
      <c r="AB553" s="22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2"/>
      <c r="AT553" s="31"/>
      <c r="AU553" s="30"/>
      <c r="AV553" s="30"/>
      <c r="AW553" s="30"/>
      <c r="AX553" s="31"/>
      <c r="AY553" s="33"/>
      <c r="AZ553" s="21"/>
      <c r="BA553" s="22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2"/>
      <c r="BS553" s="31"/>
      <c r="BT553" s="30"/>
      <c r="BU553" s="30"/>
      <c r="BV553" s="30"/>
      <c r="BW553" s="31"/>
      <c r="BX553" s="33"/>
      <c r="BY553" s="21"/>
      <c r="BZ553" s="22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2"/>
      <c r="CR553" s="31"/>
      <c r="CS553" s="30"/>
      <c r="CT553" s="30"/>
      <c r="CU553" s="30"/>
      <c r="CV553" s="31"/>
      <c r="CW553" s="33"/>
      <c r="CX553" s="21"/>
      <c r="CY553" s="22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2"/>
      <c r="DQ553" s="31"/>
      <c r="DR553" s="30"/>
      <c r="DS553" s="30"/>
      <c r="DT553" s="30"/>
      <c r="DU553" s="31"/>
      <c r="DV553" s="33"/>
      <c r="DW553" s="21"/>
      <c r="DX553" s="22"/>
      <c r="DY553" s="31"/>
      <c r="DZ553" s="31"/>
      <c r="EA553" s="31"/>
      <c r="EB553" s="31"/>
    </row>
    <row r="554" spans="1:132" s="26" customFormat="1" ht="18.75">
      <c r="A554" s="21"/>
      <c r="B554" s="22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2"/>
      <c r="T554" s="31"/>
      <c r="U554" s="31"/>
      <c r="V554" s="31"/>
      <c r="W554" s="31"/>
      <c r="X554" s="30"/>
      <c r="Y554" s="30"/>
      <c r="Z554" s="30"/>
      <c r="AA554" s="21"/>
      <c r="AB554" s="22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2"/>
      <c r="AT554" s="31"/>
      <c r="AU554" s="30"/>
      <c r="AV554" s="30"/>
      <c r="AW554" s="30"/>
      <c r="AX554" s="31"/>
      <c r="AY554" s="33"/>
      <c r="AZ554" s="21"/>
      <c r="BA554" s="22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2"/>
      <c r="BS554" s="31"/>
      <c r="BT554" s="30"/>
      <c r="BU554" s="30"/>
      <c r="BV554" s="30"/>
      <c r="BW554" s="31"/>
      <c r="BX554" s="33"/>
      <c r="BY554" s="21"/>
      <c r="BZ554" s="22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2"/>
      <c r="CR554" s="31"/>
      <c r="CS554" s="30"/>
      <c r="CT554" s="30"/>
      <c r="CU554" s="30"/>
      <c r="CV554" s="31"/>
      <c r="CW554" s="33"/>
      <c r="CX554" s="21"/>
      <c r="CY554" s="22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2"/>
      <c r="DQ554" s="31"/>
      <c r="DR554" s="30"/>
      <c r="DS554" s="30"/>
      <c r="DT554" s="30"/>
      <c r="DU554" s="31"/>
      <c r="DV554" s="33"/>
      <c r="DW554" s="21"/>
      <c r="DX554" s="22"/>
      <c r="DY554" s="31"/>
      <c r="DZ554" s="31"/>
      <c r="EA554" s="31"/>
      <c r="EB554" s="31"/>
    </row>
    <row r="555" spans="1:132" s="26" customFormat="1" ht="18.75">
      <c r="A555" s="21"/>
      <c r="B555" s="22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2"/>
      <c r="T555" s="31"/>
      <c r="U555" s="31"/>
      <c r="V555" s="31"/>
      <c r="W555" s="31"/>
      <c r="X555" s="30"/>
      <c r="Y555" s="30"/>
      <c r="Z555" s="30"/>
      <c r="AA555" s="21"/>
      <c r="AB555" s="22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2"/>
      <c r="AT555" s="31"/>
      <c r="AU555" s="30"/>
      <c r="AV555" s="30"/>
      <c r="AW555" s="30"/>
      <c r="AX555" s="31"/>
      <c r="AY555" s="33"/>
      <c r="AZ555" s="21"/>
      <c r="BA555" s="22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2"/>
      <c r="BS555" s="31"/>
      <c r="BT555" s="30"/>
      <c r="BU555" s="30"/>
      <c r="BV555" s="30"/>
      <c r="BW555" s="31"/>
      <c r="BX555" s="33"/>
      <c r="BY555" s="21"/>
      <c r="BZ555" s="22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2"/>
      <c r="CR555" s="31"/>
      <c r="CS555" s="30"/>
      <c r="CT555" s="30"/>
      <c r="CU555" s="30"/>
      <c r="CV555" s="31"/>
      <c r="CW555" s="33"/>
      <c r="CX555" s="21"/>
      <c r="CY555" s="22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2"/>
      <c r="DQ555" s="31"/>
      <c r="DR555" s="30"/>
      <c r="DS555" s="30"/>
      <c r="DT555" s="30"/>
      <c r="DU555" s="31"/>
      <c r="DV555" s="33"/>
      <c r="DW555" s="21"/>
      <c r="DX555" s="22"/>
      <c r="DY555" s="31"/>
      <c r="DZ555" s="31"/>
      <c r="EA555" s="31"/>
      <c r="EB555" s="31"/>
    </row>
    <row r="556" spans="1:132" s="26" customFormat="1" ht="18.75">
      <c r="A556" s="102"/>
      <c r="B556" s="102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102"/>
      <c r="AB556" s="102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40"/>
      <c r="AZ556" s="102"/>
      <c r="BA556" s="102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40"/>
      <c r="BY556" s="102"/>
      <c r="BZ556" s="102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40"/>
      <c r="CX556" s="102"/>
      <c r="CY556" s="102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40"/>
      <c r="DW556" s="102"/>
      <c r="DX556" s="102"/>
      <c r="DY556" s="39"/>
      <c r="DZ556" s="39"/>
      <c r="EA556" s="39"/>
      <c r="EB556" s="39"/>
    </row>
    <row r="557" spans="1:132" s="26" customFormat="1" ht="18.75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  <c r="BD557" s="103"/>
      <c r="BE557" s="103"/>
      <c r="BF557" s="103"/>
      <c r="BG557" s="103"/>
      <c r="BH557" s="103"/>
      <c r="BI557" s="103"/>
      <c r="BJ557" s="103"/>
      <c r="BK557" s="103"/>
      <c r="BL557" s="103"/>
      <c r="BM557" s="103"/>
      <c r="BN557" s="103"/>
      <c r="BO557" s="103"/>
      <c r="BP557" s="103"/>
      <c r="BQ557" s="103"/>
      <c r="BR557" s="103"/>
      <c r="BS557" s="103"/>
      <c r="BT557" s="103"/>
      <c r="BU557" s="103"/>
      <c r="BV557" s="103"/>
      <c r="BW557" s="103"/>
      <c r="BX557" s="103"/>
      <c r="BY557" s="103"/>
      <c r="BZ557" s="103"/>
      <c r="CA557" s="103"/>
      <c r="CB557" s="103"/>
      <c r="CC557" s="103"/>
      <c r="CD557" s="103"/>
      <c r="CE557" s="103"/>
      <c r="CF557" s="103"/>
      <c r="CG557" s="103"/>
      <c r="CH557" s="103"/>
      <c r="CI557" s="103"/>
      <c r="CJ557" s="103"/>
      <c r="CK557" s="103"/>
      <c r="CL557" s="103"/>
      <c r="CM557" s="103"/>
      <c r="CN557" s="103"/>
      <c r="CO557" s="103"/>
      <c r="CP557" s="103"/>
      <c r="CQ557" s="103"/>
      <c r="CR557" s="103"/>
      <c r="CS557" s="103"/>
      <c r="CT557" s="103"/>
      <c r="CU557" s="103"/>
      <c r="CV557" s="103"/>
      <c r="CW557" s="103"/>
      <c r="CX557" s="103"/>
      <c r="CY557" s="103"/>
      <c r="CZ557" s="103"/>
      <c r="DA557" s="103"/>
      <c r="DB557" s="103"/>
      <c r="DC557" s="103"/>
      <c r="DD557" s="103"/>
      <c r="DE557" s="103"/>
      <c r="DF557" s="103"/>
      <c r="DG557" s="103"/>
      <c r="DH557" s="103"/>
      <c r="DI557" s="103"/>
      <c r="DJ557" s="103"/>
      <c r="DK557" s="103"/>
      <c r="DL557" s="103"/>
      <c r="DM557" s="103"/>
      <c r="DN557" s="103"/>
      <c r="DO557" s="103"/>
      <c r="DP557" s="103"/>
      <c r="DQ557" s="103"/>
      <c r="DR557" s="103"/>
      <c r="DS557" s="103"/>
      <c r="DT557" s="103"/>
      <c r="DU557" s="103"/>
      <c r="DV557" s="103"/>
      <c r="DW557" s="103"/>
      <c r="DX557" s="103"/>
      <c r="DY557" s="103"/>
      <c r="DZ557" s="103"/>
      <c r="EA557" s="103"/>
      <c r="EB557" s="103"/>
    </row>
    <row r="558" spans="1:132" s="26" customFormat="1" ht="18.75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  <c r="AE558" s="101"/>
      <c r="AF558" s="101"/>
      <c r="AG558" s="101"/>
      <c r="AH558" s="101"/>
      <c r="AI558" s="101"/>
      <c r="AJ558" s="101"/>
      <c r="AK558" s="101"/>
      <c r="AL558" s="101"/>
      <c r="AM558" s="101"/>
      <c r="AN558" s="101"/>
      <c r="AO558" s="101"/>
      <c r="AP558" s="101"/>
      <c r="AQ558" s="101"/>
      <c r="AR558" s="101"/>
      <c r="AS558" s="101"/>
      <c r="AT558" s="101"/>
      <c r="AU558" s="101"/>
      <c r="AV558" s="101"/>
      <c r="AW558" s="101"/>
      <c r="AX558" s="101"/>
      <c r="AY558" s="101"/>
      <c r="AZ558" s="101"/>
      <c r="BA558" s="101"/>
      <c r="BB558" s="101"/>
      <c r="BC558" s="101"/>
      <c r="BD558" s="101"/>
      <c r="BE558" s="101"/>
      <c r="BF558" s="101"/>
      <c r="BG558" s="101"/>
      <c r="BH558" s="101"/>
      <c r="BI558" s="101"/>
      <c r="BJ558" s="101"/>
      <c r="BK558" s="101"/>
      <c r="BL558" s="101"/>
      <c r="BM558" s="101"/>
      <c r="BN558" s="101"/>
      <c r="BO558" s="101"/>
      <c r="BP558" s="101"/>
      <c r="BQ558" s="101"/>
      <c r="BR558" s="101"/>
      <c r="BS558" s="101"/>
      <c r="BT558" s="101"/>
      <c r="BU558" s="101"/>
      <c r="BV558" s="101"/>
      <c r="BW558" s="101"/>
      <c r="BX558" s="101"/>
      <c r="BY558" s="101"/>
      <c r="BZ558" s="101"/>
      <c r="CA558" s="101"/>
      <c r="CB558" s="101"/>
      <c r="CC558" s="101"/>
      <c r="CD558" s="101"/>
      <c r="CE558" s="101"/>
      <c r="CF558" s="101"/>
      <c r="CG558" s="101"/>
      <c r="CH558" s="101"/>
      <c r="CI558" s="101"/>
      <c r="CJ558" s="101"/>
      <c r="CK558" s="101"/>
      <c r="CL558" s="101"/>
      <c r="CM558" s="101"/>
      <c r="CN558" s="101"/>
      <c r="CO558" s="101"/>
      <c r="CP558" s="101"/>
      <c r="CQ558" s="101"/>
      <c r="CR558" s="101"/>
      <c r="CS558" s="101"/>
      <c r="CT558" s="101"/>
      <c r="CU558" s="101"/>
      <c r="CV558" s="101"/>
      <c r="CW558" s="101"/>
      <c r="CX558" s="101"/>
      <c r="CY558" s="101"/>
      <c r="CZ558" s="101"/>
      <c r="DA558" s="101"/>
      <c r="DB558" s="101"/>
      <c r="DC558" s="101"/>
      <c r="DD558" s="101"/>
      <c r="DE558" s="101"/>
      <c r="DF558" s="101"/>
      <c r="DG558" s="101"/>
      <c r="DH558" s="101"/>
      <c r="DI558" s="101"/>
      <c r="DJ558" s="101"/>
      <c r="DK558" s="101"/>
      <c r="DL558" s="101"/>
      <c r="DM558" s="101"/>
      <c r="DN558" s="101"/>
      <c r="DO558" s="101"/>
      <c r="DP558" s="101"/>
      <c r="DQ558" s="101"/>
      <c r="DR558" s="101"/>
      <c r="DS558" s="101"/>
      <c r="DT558" s="101"/>
      <c r="DU558" s="101"/>
      <c r="DV558" s="101"/>
      <c r="DW558" s="101"/>
      <c r="DX558" s="101"/>
      <c r="DY558" s="101"/>
      <c r="DZ558" s="101"/>
      <c r="EA558" s="101"/>
      <c r="EB558" s="101"/>
    </row>
    <row r="559" spans="1:132" s="26" customFormat="1" ht="18.75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  <c r="AE559" s="101"/>
      <c r="AF559" s="101"/>
      <c r="AG559" s="101"/>
      <c r="AH559" s="101"/>
      <c r="AI559" s="101"/>
      <c r="AJ559" s="101"/>
      <c r="AK559" s="101"/>
      <c r="AL559" s="101"/>
      <c r="AM559" s="101"/>
      <c r="AN559" s="101"/>
      <c r="AO559" s="101"/>
      <c r="AP559" s="101"/>
      <c r="AQ559" s="101"/>
      <c r="AR559" s="101"/>
      <c r="AS559" s="101"/>
      <c r="AT559" s="101"/>
      <c r="AU559" s="101"/>
      <c r="AV559" s="101"/>
      <c r="AW559" s="101"/>
      <c r="AX559" s="101"/>
      <c r="AY559" s="101"/>
      <c r="AZ559" s="101"/>
      <c r="BA559" s="101"/>
      <c r="BB559" s="101"/>
      <c r="BC559" s="101"/>
      <c r="BD559" s="101"/>
      <c r="BE559" s="101"/>
      <c r="BF559" s="101"/>
      <c r="BG559" s="101"/>
      <c r="BH559" s="101"/>
      <c r="BI559" s="101"/>
      <c r="BJ559" s="101"/>
      <c r="BK559" s="101"/>
      <c r="BL559" s="101"/>
      <c r="BM559" s="101"/>
      <c r="BN559" s="101"/>
      <c r="BO559" s="101"/>
      <c r="BP559" s="101"/>
      <c r="BQ559" s="101"/>
      <c r="BR559" s="101"/>
      <c r="BS559" s="101"/>
      <c r="BT559" s="101"/>
      <c r="BU559" s="101"/>
      <c r="BV559" s="101"/>
      <c r="BW559" s="101"/>
      <c r="BX559" s="101"/>
      <c r="BY559" s="101"/>
      <c r="BZ559" s="101"/>
      <c r="CA559" s="101"/>
      <c r="CB559" s="101"/>
      <c r="CC559" s="101"/>
      <c r="CD559" s="101"/>
      <c r="CE559" s="101"/>
      <c r="CF559" s="101"/>
      <c r="CG559" s="101"/>
      <c r="CH559" s="101"/>
      <c r="CI559" s="101"/>
      <c r="CJ559" s="101"/>
      <c r="CK559" s="101"/>
      <c r="CL559" s="101"/>
      <c r="CM559" s="101"/>
      <c r="CN559" s="101"/>
      <c r="CO559" s="101"/>
      <c r="CP559" s="101"/>
      <c r="CQ559" s="101"/>
      <c r="CR559" s="101"/>
      <c r="CS559" s="101"/>
      <c r="CT559" s="101"/>
      <c r="CU559" s="101"/>
      <c r="CV559" s="101"/>
      <c r="CW559" s="101"/>
      <c r="CX559" s="101"/>
      <c r="CY559" s="101"/>
      <c r="CZ559" s="101"/>
      <c r="DA559" s="101"/>
      <c r="DB559" s="101"/>
      <c r="DC559" s="101"/>
      <c r="DD559" s="101"/>
      <c r="DE559" s="101"/>
      <c r="DF559" s="101"/>
      <c r="DG559" s="101"/>
      <c r="DH559" s="101"/>
      <c r="DI559" s="101"/>
      <c r="DJ559" s="101"/>
      <c r="DK559" s="101"/>
      <c r="DL559" s="101"/>
      <c r="DM559" s="101"/>
      <c r="DN559" s="101"/>
      <c r="DO559" s="101"/>
      <c r="DP559" s="101"/>
      <c r="DQ559" s="101"/>
      <c r="DR559" s="101"/>
      <c r="DS559" s="101"/>
      <c r="DT559" s="101"/>
      <c r="DU559" s="101"/>
      <c r="DV559" s="101"/>
      <c r="DW559" s="101"/>
      <c r="DX559" s="101"/>
      <c r="DY559" s="101"/>
      <c r="DZ559" s="101"/>
      <c r="EA559" s="101"/>
      <c r="EB559" s="101"/>
    </row>
    <row r="560" spans="1:132" s="26" customFormat="1" ht="18.75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  <c r="BB560" s="108"/>
      <c r="BC560" s="108"/>
      <c r="BD560" s="108"/>
      <c r="BE560" s="108"/>
      <c r="BF560" s="108"/>
      <c r="BG560" s="108"/>
      <c r="BH560" s="108"/>
      <c r="BI560" s="108"/>
      <c r="BJ560" s="108"/>
      <c r="BK560" s="108"/>
      <c r="BL560" s="108"/>
      <c r="BM560" s="108"/>
      <c r="BN560" s="108"/>
      <c r="BO560" s="108"/>
      <c r="BP560" s="108"/>
      <c r="BQ560" s="108"/>
      <c r="BR560" s="108"/>
      <c r="BS560" s="108"/>
      <c r="BT560" s="108"/>
      <c r="BU560" s="108"/>
      <c r="BV560" s="108"/>
      <c r="BW560" s="108"/>
      <c r="BX560" s="108"/>
      <c r="BY560" s="108"/>
      <c r="BZ560" s="108"/>
      <c r="CA560" s="108"/>
      <c r="CB560" s="108"/>
      <c r="CC560" s="108"/>
      <c r="CD560" s="108"/>
      <c r="CE560" s="108"/>
      <c r="CF560" s="108"/>
      <c r="CG560" s="108"/>
      <c r="CH560" s="108"/>
      <c r="CI560" s="108"/>
      <c r="CJ560" s="108"/>
      <c r="CK560" s="108"/>
      <c r="CL560" s="108"/>
      <c r="CM560" s="108"/>
      <c r="CN560" s="108"/>
      <c r="CO560" s="108"/>
      <c r="CP560" s="108"/>
      <c r="CQ560" s="108"/>
      <c r="CR560" s="108"/>
      <c r="CS560" s="108"/>
      <c r="CT560" s="108"/>
      <c r="CU560" s="108"/>
      <c r="CV560" s="108"/>
      <c r="CW560" s="108"/>
      <c r="CX560" s="108"/>
      <c r="CY560" s="108"/>
      <c r="CZ560" s="108"/>
      <c r="DA560" s="108"/>
      <c r="DB560" s="108"/>
      <c r="DC560" s="108"/>
      <c r="DD560" s="108"/>
      <c r="DE560" s="108"/>
      <c r="DF560" s="108"/>
      <c r="DG560" s="108"/>
      <c r="DH560" s="108"/>
      <c r="DI560" s="108"/>
      <c r="DJ560" s="108"/>
      <c r="DK560" s="108"/>
      <c r="DL560" s="108"/>
      <c r="DM560" s="108"/>
      <c r="DN560" s="108"/>
      <c r="DO560" s="108"/>
      <c r="DP560" s="108"/>
      <c r="DQ560" s="108"/>
      <c r="DR560" s="108"/>
      <c r="DS560" s="108"/>
      <c r="DT560" s="108"/>
      <c r="DU560" s="108"/>
      <c r="DV560" s="108"/>
      <c r="DW560" s="108"/>
      <c r="DX560" s="108"/>
      <c r="DY560" s="108"/>
      <c r="DZ560" s="108"/>
      <c r="EA560" s="108"/>
      <c r="EB560" s="108"/>
    </row>
    <row r="561" spans="1:132" s="26" customFormat="1" ht="18.75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7"/>
      <c r="AV561" s="107"/>
      <c r="AW561" s="107"/>
      <c r="AX561" s="107"/>
      <c r="AY561" s="107"/>
      <c r="AZ561" s="107"/>
      <c r="BA561" s="107"/>
      <c r="BB561" s="107"/>
      <c r="BC561" s="107"/>
      <c r="BD561" s="107"/>
      <c r="BE561" s="107"/>
      <c r="BF561" s="107"/>
      <c r="BG561" s="107"/>
      <c r="BH561" s="107"/>
      <c r="BI561" s="107"/>
      <c r="BJ561" s="107"/>
      <c r="BK561" s="107"/>
      <c r="BL561" s="107"/>
      <c r="BM561" s="107"/>
      <c r="BN561" s="107"/>
      <c r="BO561" s="107"/>
      <c r="BP561" s="107"/>
      <c r="BQ561" s="107"/>
      <c r="BR561" s="107"/>
      <c r="BS561" s="107"/>
      <c r="BT561" s="107"/>
      <c r="BU561" s="107"/>
      <c r="BV561" s="107"/>
      <c r="BW561" s="107"/>
      <c r="BX561" s="107"/>
      <c r="BY561" s="107"/>
      <c r="BZ561" s="107"/>
      <c r="CA561" s="107"/>
      <c r="CB561" s="107"/>
      <c r="CC561" s="107"/>
      <c r="CD561" s="107"/>
      <c r="CE561" s="107"/>
      <c r="CF561" s="107"/>
      <c r="CG561" s="107"/>
      <c r="CH561" s="107"/>
      <c r="CI561" s="107"/>
      <c r="CJ561" s="107"/>
      <c r="CK561" s="107"/>
      <c r="CL561" s="107"/>
      <c r="CM561" s="107"/>
      <c r="CN561" s="107"/>
      <c r="CO561" s="107"/>
      <c r="CP561" s="107"/>
      <c r="CQ561" s="107"/>
      <c r="CR561" s="107"/>
      <c r="CS561" s="107"/>
      <c r="CT561" s="107"/>
      <c r="CU561" s="107"/>
      <c r="CV561" s="107"/>
      <c r="CW561" s="107"/>
      <c r="CX561" s="107"/>
      <c r="CY561" s="107"/>
      <c r="CZ561" s="107"/>
      <c r="DA561" s="107"/>
      <c r="DB561" s="107"/>
      <c r="DC561" s="107"/>
      <c r="DD561" s="107"/>
      <c r="DE561" s="107"/>
      <c r="DF561" s="107"/>
      <c r="DG561" s="107"/>
      <c r="DH561" s="107"/>
      <c r="DI561" s="107"/>
      <c r="DJ561" s="107"/>
      <c r="DK561" s="107"/>
      <c r="DL561" s="107"/>
      <c r="DM561" s="107"/>
      <c r="DN561" s="107"/>
      <c r="DO561" s="107"/>
      <c r="DP561" s="107"/>
      <c r="DQ561" s="107"/>
      <c r="DR561" s="107"/>
      <c r="DS561" s="107"/>
      <c r="DT561" s="107"/>
      <c r="DU561" s="107"/>
      <c r="DV561" s="107"/>
      <c r="DW561" s="107"/>
      <c r="DX561" s="107"/>
      <c r="DY561" s="107"/>
      <c r="DZ561" s="107"/>
      <c r="EA561" s="107"/>
      <c r="EB561" s="107"/>
    </row>
    <row r="562" spans="1:132" s="26" customFormat="1" ht="18.75">
      <c r="A562" s="104"/>
      <c r="B562" s="104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4"/>
      <c r="AB562" s="104"/>
      <c r="AC562" s="101"/>
      <c r="AD562" s="101"/>
      <c r="AE562" s="101"/>
      <c r="AF562" s="101"/>
      <c r="AG562" s="101"/>
      <c r="AH562" s="101"/>
      <c r="AI562" s="101"/>
      <c r="AJ562" s="101"/>
      <c r="AK562" s="101"/>
      <c r="AL562" s="101"/>
      <c r="AM562" s="101"/>
      <c r="AN562" s="101"/>
      <c r="AO562" s="101"/>
      <c r="AP562" s="101"/>
      <c r="AQ562" s="101"/>
      <c r="AR562" s="101"/>
      <c r="AS562" s="101"/>
      <c r="AT562" s="101"/>
      <c r="AU562" s="101"/>
      <c r="AV562" s="101"/>
      <c r="AW562" s="101"/>
      <c r="AX562" s="101"/>
      <c r="AY562" s="105"/>
      <c r="AZ562" s="104"/>
      <c r="BA562" s="104"/>
      <c r="BB562" s="101"/>
      <c r="BC562" s="101"/>
      <c r="BD562" s="101"/>
      <c r="BE562" s="101"/>
      <c r="BF562" s="101"/>
      <c r="BG562" s="101"/>
      <c r="BH562" s="101"/>
      <c r="BI562" s="101"/>
      <c r="BJ562" s="101"/>
      <c r="BK562" s="101"/>
      <c r="BL562" s="101"/>
      <c r="BM562" s="101"/>
      <c r="BN562" s="101"/>
      <c r="BO562" s="101"/>
      <c r="BP562" s="101"/>
      <c r="BQ562" s="101"/>
      <c r="BR562" s="101"/>
      <c r="BS562" s="101"/>
      <c r="BT562" s="101"/>
      <c r="BU562" s="101"/>
      <c r="BV562" s="101"/>
      <c r="BW562" s="101"/>
      <c r="BX562" s="105"/>
      <c r="BY562" s="104"/>
      <c r="BZ562" s="104"/>
      <c r="CA562" s="101"/>
      <c r="CB562" s="101"/>
      <c r="CC562" s="101"/>
      <c r="CD562" s="101"/>
      <c r="CE562" s="101"/>
      <c r="CF562" s="101"/>
      <c r="CG562" s="101"/>
      <c r="CH562" s="101"/>
      <c r="CI562" s="101"/>
      <c r="CJ562" s="101"/>
      <c r="CK562" s="101"/>
      <c r="CL562" s="101"/>
      <c r="CM562" s="101"/>
      <c r="CN562" s="101"/>
      <c r="CO562" s="101"/>
      <c r="CP562" s="101"/>
      <c r="CQ562" s="101"/>
      <c r="CR562" s="101"/>
      <c r="CS562" s="101"/>
      <c r="CT562" s="101"/>
      <c r="CU562" s="101"/>
      <c r="CV562" s="101"/>
      <c r="CW562" s="105"/>
      <c r="CX562" s="104"/>
      <c r="CY562" s="104"/>
      <c r="CZ562" s="101"/>
      <c r="DA562" s="101"/>
      <c r="DB562" s="101"/>
      <c r="DC562" s="101"/>
      <c r="DD562" s="101"/>
      <c r="DE562" s="101"/>
      <c r="DF562" s="101"/>
      <c r="DG562" s="101"/>
      <c r="DH562" s="101"/>
      <c r="DI562" s="101"/>
      <c r="DJ562" s="101"/>
      <c r="DK562" s="101"/>
      <c r="DL562" s="101"/>
      <c r="DM562" s="101"/>
      <c r="DN562" s="101"/>
      <c r="DO562" s="101"/>
      <c r="DP562" s="101"/>
      <c r="DQ562" s="101"/>
      <c r="DR562" s="101"/>
      <c r="DS562" s="101"/>
      <c r="DT562" s="101"/>
      <c r="DU562" s="101"/>
      <c r="DV562" s="105"/>
      <c r="DW562" s="104"/>
      <c r="DX562" s="104"/>
      <c r="DY562" s="101"/>
      <c r="DZ562" s="101"/>
      <c r="EA562" s="101"/>
      <c r="EB562" s="101"/>
    </row>
    <row r="563" spans="1:132" s="26" customFormat="1" ht="18.75">
      <c r="A563" s="104"/>
      <c r="B563" s="104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8"/>
      <c r="N563" s="28"/>
      <c r="O563" s="27"/>
      <c r="P563" s="28"/>
      <c r="Q563" s="28"/>
      <c r="R563" s="27"/>
      <c r="S563" s="28"/>
      <c r="T563" s="28"/>
      <c r="U563" s="28"/>
      <c r="V563" s="28"/>
      <c r="W563" s="28"/>
      <c r="X563" s="27"/>
      <c r="Y563" s="27"/>
      <c r="Z563" s="27"/>
      <c r="AA563" s="104"/>
      <c r="AB563" s="104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8"/>
      <c r="AN563" s="28"/>
      <c r="AO563" s="27"/>
      <c r="AP563" s="28"/>
      <c r="AQ563" s="28"/>
      <c r="AR563" s="27"/>
      <c r="AS563" s="28"/>
      <c r="AT563" s="28"/>
      <c r="AU563" s="27"/>
      <c r="AV563" s="27"/>
      <c r="AW563" s="27"/>
      <c r="AX563" s="28"/>
      <c r="AY563" s="106"/>
      <c r="AZ563" s="104"/>
      <c r="BA563" s="104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8"/>
      <c r="BM563" s="28"/>
      <c r="BN563" s="27"/>
      <c r="BO563" s="28"/>
      <c r="BP563" s="28"/>
      <c r="BQ563" s="27"/>
      <c r="BR563" s="28"/>
      <c r="BS563" s="28"/>
      <c r="BT563" s="27"/>
      <c r="BU563" s="27"/>
      <c r="BV563" s="27"/>
      <c r="BW563" s="28"/>
      <c r="BX563" s="106"/>
      <c r="BY563" s="104"/>
      <c r="BZ563" s="104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8"/>
      <c r="CL563" s="28"/>
      <c r="CM563" s="27"/>
      <c r="CN563" s="28"/>
      <c r="CO563" s="28"/>
      <c r="CP563" s="27"/>
      <c r="CQ563" s="28"/>
      <c r="CR563" s="28"/>
      <c r="CS563" s="27"/>
      <c r="CT563" s="27"/>
      <c r="CU563" s="27"/>
      <c r="CV563" s="28"/>
      <c r="CW563" s="106"/>
      <c r="CX563" s="104"/>
      <c r="CY563" s="104"/>
      <c r="CZ563" s="27"/>
      <c r="DA563" s="27"/>
      <c r="DB563" s="27"/>
      <c r="DC563" s="27"/>
      <c r="DD563" s="27"/>
      <c r="DE563" s="27"/>
      <c r="DF563" s="27"/>
      <c r="DG563" s="27"/>
      <c r="DH563" s="27"/>
      <c r="DI563" s="27"/>
      <c r="DJ563" s="28"/>
      <c r="DK563" s="28"/>
      <c r="DL563" s="27"/>
      <c r="DM563" s="28"/>
      <c r="DN563" s="28"/>
      <c r="DO563" s="27"/>
      <c r="DP563" s="28"/>
      <c r="DQ563" s="28"/>
      <c r="DR563" s="27"/>
      <c r="DS563" s="27"/>
      <c r="DT563" s="27"/>
      <c r="DU563" s="28"/>
      <c r="DV563" s="106"/>
      <c r="DW563" s="104"/>
      <c r="DX563" s="104"/>
      <c r="DY563" s="27"/>
      <c r="DZ563" s="27"/>
      <c r="EA563" s="27"/>
      <c r="EB563" s="27"/>
    </row>
    <row r="564" spans="1:132" s="26" customFormat="1" ht="18.75">
      <c r="A564" s="29"/>
      <c r="B564" s="18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1"/>
      <c r="S564" s="32"/>
      <c r="T564" s="31"/>
      <c r="U564" s="31"/>
      <c r="V564" s="31"/>
      <c r="W564" s="31"/>
      <c r="X564" s="30"/>
      <c r="Y564" s="30"/>
      <c r="Z564" s="30"/>
      <c r="AA564" s="29"/>
      <c r="AB564" s="18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1"/>
      <c r="AS564" s="32"/>
      <c r="AT564" s="31"/>
      <c r="AU564" s="30"/>
      <c r="AV564" s="30"/>
      <c r="AW564" s="30"/>
      <c r="AX564" s="30"/>
      <c r="AY564" s="33"/>
      <c r="AZ564" s="29"/>
      <c r="BA564" s="18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1"/>
      <c r="BR564" s="32"/>
      <c r="BS564" s="31"/>
      <c r="BT564" s="30"/>
      <c r="BU564" s="30"/>
      <c r="BV564" s="30"/>
      <c r="BW564" s="30"/>
      <c r="BX564" s="33"/>
      <c r="BY564" s="29"/>
      <c r="BZ564" s="18"/>
      <c r="CA564" s="30"/>
      <c r="CB564" s="30"/>
      <c r="CC564" s="30"/>
      <c r="CD564" s="30"/>
      <c r="CE564" s="30"/>
      <c r="CF564" s="30"/>
      <c r="CG564" s="30"/>
      <c r="CH564" s="30"/>
      <c r="CI564" s="30"/>
      <c r="CJ564" s="30"/>
      <c r="CK564" s="30"/>
      <c r="CL564" s="30"/>
      <c r="CM564" s="30"/>
      <c r="CN564" s="30"/>
      <c r="CO564" s="30"/>
      <c r="CP564" s="31"/>
      <c r="CQ564" s="32"/>
      <c r="CR564" s="31"/>
      <c r="CS564" s="30"/>
      <c r="CT564" s="30"/>
      <c r="CU564" s="30"/>
      <c r="CV564" s="30"/>
      <c r="CW564" s="33"/>
      <c r="CX564" s="29"/>
      <c r="CY564" s="18"/>
      <c r="CZ564" s="30"/>
      <c r="DA564" s="30"/>
      <c r="DB564" s="30"/>
      <c r="DC564" s="30"/>
      <c r="DD564" s="30"/>
      <c r="DE564" s="30"/>
      <c r="DF564" s="30"/>
      <c r="DG564" s="30"/>
      <c r="DH564" s="30"/>
      <c r="DI564" s="30"/>
      <c r="DJ564" s="30"/>
      <c r="DK564" s="30"/>
      <c r="DL564" s="30"/>
      <c r="DM564" s="30"/>
      <c r="DN564" s="30"/>
      <c r="DO564" s="31"/>
      <c r="DP564" s="32"/>
      <c r="DQ564" s="31"/>
      <c r="DR564" s="30"/>
      <c r="DS564" s="30"/>
      <c r="DT564" s="30"/>
      <c r="DU564" s="30"/>
      <c r="DV564" s="33"/>
      <c r="DW564" s="29"/>
      <c r="DX564" s="18"/>
      <c r="DY564" s="30"/>
      <c r="DZ564" s="30"/>
      <c r="EA564" s="30"/>
      <c r="EB564" s="30"/>
    </row>
    <row r="565" spans="1:132" s="26" customFormat="1" ht="18.75">
      <c r="A565" s="29"/>
      <c r="B565" s="34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1"/>
      <c r="S565" s="32"/>
      <c r="T565" s="31"/>
      <c r="U565" s="31"/>
      <c r="V565" s="31"/>
      <c r="W565" s="31"/>
      <c r="X565" s="30"/>
      <c r="Y565" s="30"/>
      <c r="Z565" s="30"/>
      <c r="AA565" s="29"/>
      <c r="AB565" s="34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1"/>
      <c r="AS565" s="32"/>
      <c r="AT565" s="31"/>
      <c r="AU565" s="30"/>
      <c r="AV565" s="30"/>
      <c r="AW565" s="30"/>
      <c r="AX565" s="30"/>
      <c r="AY565" s="33"/>
      <c r="AZ565" s="29"/>
      <c r="BA565" s="34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1"/>
      <c r="BR565" s="32"/>
      <c r="BS565" s="31"/>
      <c r="BT565" s="30"/>
      <c r="BU565" s="30"/>
      <c r="BV565" s="30"/>
      <c r="BW565" s="30"/>
      <c r="BX565" s="33"/>
      <c r="BY565" s="29"/>
      <c r="BZ565" s="34"/>
      <c r="CA565" s="30"/>
      <c r="CB565" s="30"/>
      <c r="CC565" s="30"/>
      <c r="CD565" s="30"/>
      <c r="CE565" s="30"/>
      <c r="CF565" s="30"/>
      <c r="CG565" s="30"/>
      <c r="CH565" s="30"/>
      <c r="CI565" s="30"/>
      <c r="CJ565" s="30"/>
      <c r="CK565" s="30"/>
      <c r="CL565" s="30"/>
      <c r="CM565" s="30"/>
      <c r="CN565" s="30"/>
      <c r="CO565" s="30"/>
      <c r="CP565" s="31"/>
      <c r="CQ565" s="32"/>
      <c r="CR565" s="31"/>
      <c r="CS565" s="30"/>
      <c r="CT565" s="30"/>
      <c r="CU565" s="30"/>
      <c r="CV565" s="30"/>
      <c r="CW565" s="33"/>
      <c r="CX565" s="29"/>
      <c r="CY565" s="34"/>
      <c r="CZ565" s="30"/>
      <c r="DA565" s="30"/>
      <c r="DB565" s="30"/>
      <c r="DC565" s="30"/>
      <c r="DD565" s="30"/>
      <c r="DE565" s="30"/>
      <c r="DF565" s="30"/>
      <c r="DG565" s="30"/>
      <c r="DH565" s="30"/>
      <c r="DI565" s="30"/>
      <c r="DJ565" s="30"/>
      <c r="DK565" s="30"/>
      <c r="DL565" s="30"/>
      <c r="DM565" s="30"/>
      <c r="DN565" s="30"/>
      <c r="DO565" s="31"/>
      <c r="DP565" s="32"/>
      <c r="DQ565" s="31"/>
      <c r="DR565" s="30"/>
      <c r="DS565" s="30"/>
      <c r="DT565" s="30"/>
      <c r="DU565" s="30"/>
      <c r="DV565" s="33"/>
      <c r="DW565" s="29"/>
      <c r="DX565" s="34"/>
      <c r="DY565" s="30"/>
      <c r="DZ565" s="30"/>
      <c r="EA565" s="30"/>
      <c r="EB565" s="30"/>
    </row>
    <row r="566" spans="1:132" s="26" customFormat="1" ht="18.75">
      <c r="A566" s="29"/>
      <c r="B566" s="34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1"/>
      <c r="S566" s="32"/>
      <c r="T566" s="31"/>
      <c r="U566" s="31"/>
      <c r="V566" s="31"/>
      <c r="W566" s="31"/>
      <c r="X566" s="30"/>
      <c r="Y566" s="30"/>
      <c r="Z566" s="30"/>
      <c r="AA566" s="29"/>
      <c r="AB566" s="34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1"/>
      <c r="AS566" s="32"/>
      <c r="AT566" s="31"/>
      <c r="AU566" s="30"/>
      <c r="AV566" s="30"/>
      <c r="AW566" s="30"/>
      <c r="AX566" s="30"/>
      <c r="AY566" s="33"/>
      <c r="AZ566" s="29"/>
      <c r="BA566" s="34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1"/>
      <c r="BR566" s="32"/>
      <c r="BS566" s="31"/>
      <c r="BT566" s="30"/>
      <c r="BU566" s="30"/>
      <c r="BV566" s="30"/>
      <c r="BW566" s="30"/>
      <c r="BX566" s="33"/>
      <c r="BY566" s="29"/>
      <c r="BZ566" s="34"/>
      <c r="CA566" s="30"/>
      <c r="CB566" s="30"/>
      <c r="CC566" s="30"/>
      <c r="CD566" s="30"/>
      <c r="CE566" s="30"/>
      <c r="CF566" s="30"/>
      <c r="CG566" s="30"/>
      <c r="CH566" s="30"/>
      <c r="CI566" s="30"/>
      <c r="CJ566" s="30"/>
      <c r="CK566" s="30"/>
      <c r="CL566" s="30"/>
      <c r="CM566" s="30"/>
      <c r="CN566" s="30"/>
      <c r="CO566" s="30"/>
      <c r="CP566" s="31"/>
      <c r="CQ566" s="32"/>
      <c r="CR566" s="31"/>
      <c r="CS566" s="30"/>
      <c r="CT566" s="30"/>
      <c r="CU566" s="30"/>
      <c r="CV566" s="30"/>
      <c r="CW566" s="33"/>
      <c r="CX566" s="29"/>
      <c r="CY566" s="34"/>
      <c r="CZ566" s="30"/>
      <c r="DA566" s="30"/>
      <c r="DB566" s="30"/>
      <c r="DC566" s="30"/>
      <c r="DD566" s="30"/>
      <c r="DE566" s="30"/>
      <c r="DF566" s="30"/>
      <c r="DG566" s="30"/>
      <c r="DH566" s="30"/>
      <c r="DI566" s="30"/>
      <c r="DJ566" s="30"/>
      <c r="DK566" s="30"/>
      <c r="DL566" s="30"/>
      <c r="DM566" s="30"/>
      <c r="DN566" s="30"/>
      <c r="DO566" s="31"/>
      <c r="DP566" s="32"/>
      <c r="DQ566" s="31"/>
      <c r="DR566" s="30"/>
      <c r="DS566" s="30"/>
      <c r="DT566" s="30"/>
      <c r="DU566" s="30"/>
      <c r="DV566" s="33"/>
      <c r="DW566" s="29"/>
      <c r="DX566" s="34"/>
      <c r="DY566" s="30"/>
      <c r="DZ566" s="30"/>
      <c r="EA566" s="30"/>
      <c r="EB566" s="30"/>
    </row>
    <row r="567" spans="1:132" s="26" customFormat="1" ht="18.75">
      <c r="A567" s="21"/>
      <c r="B567" s="22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2"/>
      <c r="T567" s="31"/>
      <c r="U567" s="31"/>
      <c r="V567" s="31"/>
      <c r="W567" s="31"/>
      <c r="X567" s="30"/>
      <c r="Y567" s="30"/>
      <c r="Z567" s="30"/>
      <c r="AA567" s="21"/>
      <c r="AB567" s="22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2"/>
      <c r="AT567" s="31"/>
      <c r="AU567" s="30"/>
      <c r="AV567" s="30"/>
      <c r="AW567" s="30"/>
      <c r="AX567" s="30"/>
      <c r="AY567" s="33"/>
      <c r="AZ567" s="21"/>
      <c r="BA567" s="22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2"/>
      <c r="BS567" s="31"/>
      <c r="BT567" s="30"/>
      <c r="BU567" s="30"/>
      <c r="BV567" s="30"/>
      <c r="BW567" s="30"/>
      <c r="BX567" s="33"/>
      <c r="BY567" s="21"/>
      <c r="BZ567" s="22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2"/>
      <c r="CR567" s="31"/>
      <c r="CS567" s="30"/>
      <c r="CT567" s="30"/>
      <c r="CU567" s="30"/>
      <c r="CV567" s="30"/>
      <c r="CW567" s="33"/>
      <c r="CX567" s="21"/>
      <c r="CY567" s="22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2"/>
      <c r="DQ567" s="31"/>
      <c r="DR567" s="30"/>
      <c r="DS567" s="30"/>
      <c r="DT567" s="30"/>
      <c r="DU567" s="30"/>
      <c r="DV567" s="33"/>
      <c r="DW567" s="21"/>
      <c r="DX567" s="22"/>
      <c r="DY567" s="31"/>
      <c r="DZ567" s="31"/>
      <c r="EA567" s="31"/>
      <c r="EB567" s="31"/>
    </row>
    <row r="568" spans="1:132" s="26" customFormat="1" ht="18.75">
      <c r="A568" s="21"/>
      <c r="B568" s="23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  <c r="S568" s="32"/>
      <c r="T568" s="31"/>
      <c r="U568" s="31"/>
      <c r="V568" s="31"/>
      <c r="W568" s="31"/>
      <c r="X568" s="30"/>
      <c r="Y568" s="30"/>
      <c r="Z568" s="30"/>
      <c r="AA568" s="21"/>
      <c r="AB568" s="23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2"/>
      <c r="AS568" s="32"/>
      <c r="AT568" s="31"/>
      <c r="AU568" s="30"/>
      <c r="AV568" s="30"/>
      <c r="AW568" s="30"/>
      <c r="AX568" s="30"/>
      <c r="AY568" s="33"/>
      <c r="AZ568" s="21"/>
      <c r="BA568" s="23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2"/>
      <c r="BR568" s="32"/>
      <c r="BS568" s="31"/>
      <c r="BT568" s="30"/>
      <c r="BU568" s="30"/>
      <c r="BV568" s="30"/>
      <c r="BW568" s="30"/>
      <c r="BX568" s="33"/>
      <c r="BY568" s="21"/>
      <c r="BZ568" s="23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2"/>
      <c r="CQ568" s="32"/>
      <c r="CR568" s="31"/>
      <c r="CS568" s="30"/>
      <c r="CT568" s="30"/>
      <c r="CU568" s="30"/>
      <c r="CV568" s="30"/>
      <c r="CW568" s="33"/>
      <c r="CX568" s="21"/>
      <c r="CY568" s="23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2"/>
      <c r="DP568" s="32"/>
      <c r="DQ568" s="31"/>
      <c r="DR568" s="30"/>
      <c r="DS568" s="30"/>
      <c r="DT568" s="30"/>
      <c r="DU568" s="30"/>
      <c r="DV568" s="33"/>
      <c r="DW568" s="21"/>
      <c r="DX568" s="23"/>
      <c r="DY568" s="31"/>
      <c r="DZ568" s="31"/>
      <c r="EA568" s="31"/>
      <c r="EB568" s="31"/>
    </row>
    <row r="569" spans="1:132" s="26" customFormat="1" ht="18.7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0"/>
      <c r="Y569" s="30"/>
      <c r="Z569" s="30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0"/>
      <c r="AV569" s="30"/>
      <c r="AW569" s="30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0"/>
      <c r="BU569" s="30"/>
      <c r="BV569" s="30"/>
      <c r="BW569" s="35"/>
      <c r="BX569" s="35"/>
      <c r="BY569" s="35"/>
      <c r="BZ569" s="35"/>
      <c r="CA569" s="35"/>
      <c r="CB569" s="35"/>
      <c r="CC569" s="35"/>
      <c r="CD569" s="35"/>
      <c r="CE569" s="35"/>
      <c r="CF569" s="35"/>
      <c r="CG569" s="35"/>
      <c r="CH569" s="35"/>
      <c r="CI569" s="35"/>
      <c r="CJ569" s="35"/>
      <c r="CK569" s="35"/>
      <c r="CL569" s="35"/>
      <c r="CM569" s="35"/>
      <c r="CN569" s="35"/>
      <c r="CO569" s="35"/>
      <c r="CP569" s="35"/>
      <c r="CQ569" s="35"/>
      <c r="CR569" s="35"/>
      <c r="CS569" s="30"/>
      <c r="CT569" s="30"/>
      <c r="CU569" s="30"/>
      <c r="CV569" s="35"/>
      <c r="CW569" s="35"/>
      <c r="CX569" s="35"/>
      <c r="CY569" s="35"/>
      <c r="CZ569" s="35"/>
      <c r="DA569" s="35"/>
      <c r="DB569" s="35"/>
      <c r="DC569" s="35"/>
      <c r="DD569" s="35"/>
      <c r="DE569" s="35"/>
      <c r="DF569" s="35"/>
      <c r="DG569" s="35"/>
      <c r="DH569" s="35"/>
      <c r="DI569" s="35"/>
      <c r="DJ569" s="35"/>
      <c r="DK569" s="35"/>
      <c r="DL569" s="35"/>
      <c r="DM569" s="35"/>
      <c r="DN569" s="35"/>
      <c r="DO569" s="35"/>
      <c r="DP569" s="35"/>
      <c r="DQ569" s="35"/>
      <c r="DR569" s="30"/>
      <c r="DS569" s="30"/>
      <c r="DT569" s="30"/>
      <c r="DU569" s="35"/>
      <c r="DV569" s="35"/>
      <c r="DW569" s="35"/>
      <c r="DX569" s="35"/>
      <c r="DY569" s="35"/>
      <c r="DZ569" s="35"/>
      <c r="EA569" s="35"/>
      <c r="EB569" s="35"/>
    </row>
    <row r="570" spans="1:132" s="26" customFormat="1" ht="18.75">
      <c r="A570" s="24"/>
      <c r="B570" s="25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7"/>
      <c r="Y570" s="37"/>
      <c r="Z570" s="37"/>
      <c r="AA570" s="24"/>
      <c r="AB570" s="25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7"/>
      <c r="AV570" s="37"/>
      <c r="AW570" s="37"/>
      <c r="AX570" s="37"/>
      <c r="AY570" s="38"/>
      <c r="AZ570" s="24"/>
      <c r="BA570" s="25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7"/>
      <c r="BU570" s="37"/>
      <c r="BV570" s="37"/>
      <c r="BW570" s="37"/>
      <c r="BX570" s="38"/>
      <c r="BY570" s="24"/>
      <c r="BZ570" s="25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7"/>
      <c r="CT570" s="37"/>
      <c r="CU570" s="37"/>
      <c r="CV570" s="37"/>
      <c r="CW570" s="38"/>
      <c r="CX570" s="24"/>
      <c r="CY570" s="25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36"/>
      <c r="DM570" s="36"/>
      <c r="DN570" s="36"/>
      <c r="DO570" s="36"/>
      <c r="DP570" s="36"/>
      <c r="DQ570" s="36"/>
      <c r="DR570" s="37"/>
      <c r="DS570" s="37"/>
      <c r="DT570" s="37"/>
      <c r="DU570" s="37"/>
      <c r="DV570" s="38"/>
      <c r="DW570" s="24"/>
      <c r="DX570" s="25"/>
      <c r="DY570" s="36"/>
      <c r="DZ570" s="36"/>
      <c r="EA570" s="36"/>
      <c r="EB570" s="36"/>
    </row>
    <row r="571" spans="1:132" s="26" customFormat="1" ht="18.75">
      <c r="A571" s="21"/>
      <c r="B571" s="22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2"/>
      <c r="T571" s="31"/>
      <c r="U571" s="31"/>
      <c r="V571" s="31"/>
      <c r="W571" s="31"/>
      <c r="X571" s="30"/>
      <c r="Y571" s="30"/>
      <c r="Z571" s="30"/>
      <c r="AA571" s="21"/>
      <c r="AB571" s="22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2"/>
      <c r="AT571" s="31"/>
      <c r="AU571" s="30"/>
      <c r="AV571" s="30"/>
      <c r="AW571" s="30"/>
      <c r="AX571" s="31"/>
      <c r="AY571" s="33"/>
      <c r="AZ571" s="21"/>
      <c r="BA571" s="22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2"/>
      <c r="BS571" s="31"/>
      <c r="BT571" s="30"/>
      <c r="BU571" s="30"/>
      <c r="BV571" s="30"/>
      <c r="BW571" s="31"/>
      <c r="BX571" s="33"/>
      <c r="BY571" s="21"/>
      <c r="BZ571" s="22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2"/>
      <c r="CR571" s="31"/>
      <c r="CS571" s="30"/>
      <c r="CT571" s="30"/>
      <c r="CU571" s="30"/>
      <c r="CV571" s="31"/>
      <c r="CW571" s="33"/>
      <c r="CX571" s="21"/>
      <c r="CY571" s="22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2"/>
      <c r="DQ571" s="31"/>
      <c r="DR571" s="30"/>
      <c r="DS571" s="30"/>
      <c r="DT571" s="30"/>
      <c r="DU571" s="31"/>
      <c r="DV571" s="33"/>
      <c r="DW571" s="21"/>
      <c r="DX571" s="22"/>
      <c r="DY571" s="31"/>
      <c r="DZ571" s="31"/>
      <c r="EA571" s="31"/>
      <c r="EB571" s="31"/>
    </row>
    <row r="572" spans="1:132" s="26" customFormat="1" ht="18.75">
      <c r="A572" s="21"/>
      <c r="B572" s="22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2"/>
      <c r="T572" s="31"/>
      <c r="U572" s="31"/>
      <c r="V572" s="31"/>
      <c r="W572" s="31"/>
      <c r="X572" s="30"/>
      <c r="Y572" s="30"/>
      <c r="Z572" s="30"/>
      <c r="AA572" s="21"/>
      <c r="AB572" s="22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2"/>
      <c r="AT572" s="31"/>
      <c r="AU572" s="30"/>
      <c r="AV572" s="30"/>
      <c r="AW572" s="30"/>
      <c r="AX572" s="31"/>
      <c r="AY572" s="33"/>
      <c r="AZ572" s="21"/>
      <c r="BA572" s="22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2"/>
      <c r="BS572" s="31"/>
      <c r="BT572" s="30"/>
      <c r="BU572" s="30"/>
      <c r="BV572" s="30"/>
      <c r="BW572" s="31"/>
      <c r="BX572" s="33"/>
      <c r="BY572" s="21"/>
      <c r="BZ572" s="22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2"/>
      <c r="CR572" s="31"/>
      <c r="CS572" s="30"/>
      <c r="CT572" s="30"/>
      <c r="CU572" s="30"/>
      <c r="CV572" s="31"/>
      <c r="CW572" s="33"/>
      <c r="CX572" s="21"/>
      <c r="CY572" s="22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2"/>
      <c r="DQ572" s="31"/>
      <c r="DR572" s="30"/>
      <c r="DS572" s="30"/>
      <c r="DT572" s="30"/>
      <c r="DU572" s="31"/>
      <c r="DV572" s="33"/>
      <c r="DW572" s="21"/>
      <c r="DX572" s="22"/>
      <c r="DY572" s="31"/>
      <c r="DZ572" s="31"/>
      <c r="EA572" s="31"/>
      <c r="EB572" s="31"/>
    </row>
    <row r="573" spans="1:132" s="26" customFormat="1" ht="18.75">
      <c r="A573" s="21"/>
      <c r="B573" s="22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2"/>
      <c r="T573" s="31"/>
      <c r="U573" s="31"/>
      <c r="V573" s="31"/>
      <c r="W573" s="31"/>
      <c r="X573" s="30"/>
      <c r="Y573" s="30"/>
      <c r="Z573" s="30"/>
      <c r="AA573" s="21"/>
      <c r="AB573" s="22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2"/>
      <c r="AT573" s="31"/>
      <c r="AU573" s="30"/>
      <c r="AV573" s="30"/>
      <c r="AW573" s="30"/>
      <c r="AX573" s="31"/>
      <c r="AY573" s="33"/>
      <c r="AZ573" s="21"/>
      <c r="BA573" s="22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2"/>
      <c r="BS573" s="31"/>
      <c r="BT573" s="30"/>
      <c r="BU573" s="30"/>
      <c r="BV573" s="30"/>
      <c r="BW573" s="31"/>
      <c r="BX573" s="33"/>
      <c r="BY573" s="21"/>
      <c r="BZ573" s="22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2"/>
      <c r="CR573" s="31"/>
      <c r="CS573" s="30"/>
      <c r="CT573" s="30"/>
      <c r="CU573" s="30"/>
      <c r="CV573" s="31"/>
      <c r="CW573" s="33"/>
      <c r="CX573" s="21"/>
      <c r="CY573" s="22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2"/>
      <c r="DQ573" s="31"/>
      <c r="DR573" s="30"/>
      <c r="DS573" s="30"/>
      <c r="DT573" s="30"/>
      <c r="DU573" s="31"/>
      <c r="DV573" s="33"/>
      <c r="DW573" s="21"/>
      <c r="DX573" s="22"/>
      <c r="DY573" s="31"/>
      <c r="DZ573" s="31"/>
      <c r="EA573" s="31"/>
      <c r="EB573" s="31"/>
    </row>
    <row r="574" spans="1:132" s="26" customFormat="1" ht="18.75">
      <c r="A574" s="21"/>
      <c r="B574" s="22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2"/>
      <c r="T574" s="31"/>
      <c r="U574" s="31"/>
      <c r="V574" s="31"/>
      <c r="W574" s="31"/>
      <c r="X574" s="30"/>
      <c r="Y574" s="30"/>
      <c r="Z574" s="30"/>
      <c r="AA574" s="21"/>
      <c r="AB574" s="22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2"/>
      <c r="AT574" s="31"/>
      <c r="AU574" s="30"/>
      <c r="AV574" s="30"/>
      <c r="AW574" s="30"/>
      <c r="AX574" s="31"/>
      <c r="AY574" s="33"/>
      <c r="AZ574" s="21"/>
      <c r="BA574" s="22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2"/>
      <c r="BS574" s="31"/>
      <c r="BT574" s="30"/>
      <c r="BU574" s="30"/>
      <c r="BV574" s="30"/>
      <c r="BW574" s="31"/>
      <c r="BX574" s="33"/>
      <c r="BY574" s="21"/>
      <c r="BZ574" s="22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2"/>
      <c r="CR574" s="31"/>
      <c r="CS574" s="30"/>
      <c r="CT574" s="30"/>
      <c r="CU574" s="30"/>
      <c r="CV574" s="31"/>
      <c r="CW574" s="33"/>
      <c r="CX574" s="21"/>
      <c r="CY574" s="22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2"/>
      <c r="DQ574" s="31"/>
      <c r="DR574" s="30"/>
      <c r="DS574" s="30"/>
      <c r="DT574" s="30"/>
      <c r="DU574" s="31"/>
      <c r="DV574" s="33"/>
      <c r="DW574" s="21"/>
      <c r="DX574" s="22"/>
      <c r="DY574" s="31"/>
      <c r="DZ574" s="31"/>
      <c r="EA574" s="31"/>
      <c r="EB574" s="31"/>
    </row>
    <row r="575" spans="1:132" s="26" customFormat="1" ht="18.75">
      <c r="A575" s="21"/>
      <c r="B575" s="22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2"/>
      <c r="T575" s="31"/>
      <c r="U575" s="31"/>
      <c r="V575" s="31"/>
      <c r="W575" s="31"/>
      <c r="X575" s="30"/>
      <c r="Y575" s="30"/>
      <c r="Z575" s="30"/>
      <c r="AA575" s="21"/>
      <c r="AB575" s="22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2"/>
      <c r="AT575" s="31"/>
      <c r="AU575" s="30"/>
      <c r="AV575" s="30"/>
      <c r="AW575" s="30"/>
      <c r="AX575" s="31"/>
      <c r="AY575" s="33"/>
      <c r="AZ575" s="21"/>
      <c r="BA575" s="22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2"/>
      <c r="BS575" s="31"/>
      <c r="BT575" s="30"/>
      <c r="BU575" s="30"/>
      <c r="BV575" s="30"/>
      <c r="BW575" s="31"/>
      <c r="BX575" s="33"/>
      <c r="BY575" s="21"/>
      <c r="BZ575" s="22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2"/>
      <c r="CR575" s="31"/>
      <c r="CS575" s="30"/>
      <c r="CT575" s="30"/>
      <c r="CU575" s="30"/>
      <c r="CV575" s="31"/>
      <c r="CW575" s="33"/>
      <c r="CX575" s="21"/>
      <c r="CY575" s="22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2"/>
      <c r="DQ575" s="31"/>
      <c r="DR575" s="30"/>
      <c r="DS575" s="30"/>
      <c r="DT575" s="30"/>
      <c r="DU575" s="31"/>
      <c r="DV575" s="33"/>
      <c r="DW575" s="21"/>
      <c r="DX575" s="22"/>
      <c r="DY575" s="31"/>
      <c r="DZ575" s="31"/>
      <c r="EA575" s="31"/>
      <c r="EB575" s="31"/>
    </row>
    <row r="576" spans="1:132" s="26" customFormat="1" ht="18.75">
      <c r="A576" s="102"/>
      <c r="B576" s="102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102"/>
      <c r="AB576" s="102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40"/>
      <c r="AZ576" s="102"/>
      <c r="BA576" s="102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40"/>
      <c r="BY576" s="102"/>
      <c r="BZ576" s="102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40"/>
      <c r="CX576" s="102"/>
      <c r="CY576" s="102"/>
      <c r="CZ576" s="39"/>
      <c r="DA576" s="39"/>
      <c r="DB576" s="39"/>
      <c r="DC576" s="39"/>
      <c r="DD576" s="39"/>
      <c r="DE576" s="39"/>
      <c r="DF576" s="39"/>
      <c r="DG576" s="39"/>
      <c r="DH576" s="39"/>
      <c r="DI576" s="39"/>
      <c r="DJ576" s="39"/>
      <c r="DK576" s="39"/>
      <c r="DL576" s="39"/>
      <c r="DM576" s="39"/>
      <c r="DN576" s="39"/>
      <c r="DO576" s="39"/>
      <c r="DP576" s="39"/>
      <c r="DQ576" s="39"/>
      <c r="DR576" s="39"/>
      <c r="DS576" s="39"/>
      <c r="DT576" s="39"/>
      <c r="DU576" s="39"/>
      <c r="DV576" s="40"/>
      <c r="DW576" s="102"/>
      <c r="DX576" s="102"/>
      <c r="DY576" s="39"/>
      <c r="DZ576" s="39"/>
      <c r="EA576" s="39"/>
      <c r="EB576" s="39"/>
    </row>
    <row r="577" spans="1:132" s="26" customFormat="1" ht="18.75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  <c r="BD577" s="103"/>
      <c r="BE577" s="103"/>
      <c r="BF577" s="103"/>
      <c r="BG577" s="103"/>
      <c r="BH577" s="103"/>
      <c r="BI577" s="103"/>
      <c r="BJ577" s="103"/>
      <c r="BK577" s="103"/>
      <c r="BL577" s="103"/>
      <c r="BM577" s="103"/>
      <c r="BN577" s="103"/>
      <c r="BO577" s="103"/>
      <c r="BP577" s="103"/>
      <c r="BQ577" s="103"/>
      <c r="BR577" s="103"/>
      <c r="BS577" s="103"/>
      <c r="BT577" s="103"/>
      <c r="BU577" s="103"/>
      <c r="BV577" s="103"/>
      <c r="BW577" s="103"/>
      <c r="BX577" s="103"/>
      <c r="BY577" s="103"/>
      <c r="BZ577" s="103"/>
      <c r="CA577" s="103"/>
      <c r="CB577" s="103"/>
      <c r="CC577" s="103"/>
      <c r="CD577" s="103"/>
      <c r="CE577" s="103"/>
      <c r="CF577" s="103"/>
      <c r="CG577" s="103"/>
      <c r="CH577" s="103"/>
      <c r="CI577" s="103"/>
      <c r="CJ577" s="103"/>
      <c r="CK577" s="103"/>
      <c r="CL577" s="103"/>
      <c r="CM577" s="103"/>
      <c r="CN577" s="103"/>
      <c r="CO577" s="103"/>
      <c r="CP577" s="103"/>
      <c r="CQ577" s="103"/>
      <c r="CR577" s="103"/>
      <c r="CS577" s="103"/>
      <c r="CT577" s="103"/>
      <c r="CU577" s="103"/>
      <c r="CV577" s="103"/>
      <c r="CW577" s="103"/>
      <c r="CX577" s="103"/>
      <c r="CY577" s="103"/>
      <c r="CZ577" s="103"/>
      <c r="DA577" s="103"/>
      <c r="DB577" s="103"/>
      <c r="DC577" s="103"/>
      <c r="DD577" s="103"/>
      <c r="DE577" s="103"/>
      <c r="DF577" s="103"/>
      <c r="DG577" s="103"/>
      <c r="DH577" s="103"/>
      <c r="DI577" s="103"/>
      <c r="DJ577" s="103"/>
      <c r="DK577" s="103"/>
      <c r="DL577" s="103"/>
      <c r="DM577" s="103"/>
      <c r="DN577" s="103"/>
      <c r="DO577" s="103"/>
      <c r="DP577" s="103"/>
      <c r="DQ577" s="103"/>
      <c r="DR577" s="103"/>
      <c r="DS577" s="103"/>
      <c r="DT577" s="103"/>
      <c r="DU577" s="103"/>
      <c r="DV577" s="103"/>
      <c r="DW577" s="103"/>
      <c r="DX577" s="103"/>
      <c r="DY577" s="103"/>
      <c r="DZ577" s="103"/>
      <c r="EA577" s="103"/>
      <c r="EB577" s="103"/>
    </row>
    <row r="578" spans="1:132" s="26" customFormat="1" ht="18.75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  <c r="AE578" s="101"/>
      <c r="AF578" s="101"/>
      <c r="AG578" s="101"/>
      <c r="AH578" s="101"/>
      <c r="AI578" s="101"/>
      <c r="AJ578" s="101"/>
      <c r="AK578" s="101"/>
      <c r="AL578" s="101"/>
      <c r="AM578" s="101"/>
      <c r="AN578" s="101"/>
      <c r="AO578" s="101"/>
      <c r="AP578" s="101"/>
      <c r="AQ578" s="101"/>
      <c r="AR578" s="101"/>
      <c r="AS578" s="101"/>
      <c r="AT578" s="101"/>
      <c r="AU578" s="101"/>
      <c r="AV578" s="101"/>
      <c r="AW578" s="101"/>
      <c r="AX578" s="101"/>
      <c r="AY578" s="101"/>
      <c r="AZ578" s="101"/>
      <c r="BA578" s="101"/>
      <c r="BB578" s="101"/>
      <c r="BC578" s="101"/>
      <c r="BD578" s="101"/>
      <c r="BE578" s="101"/>
      <c r="BF578" s="101"/>
      <c r="BG578" s="101"/>
      <c r="BH578" s="101"/>
      <c r="BI578" s="101"/>
      <c r="BJ578" s="101"/>
      <c r="BK578" s="101"/>
      <c r="BL578" s="101"/>
      <c r="BM578" s="101"/>
      <c r="BN578" s="101"/>
      <c r="BO578" s="101"/>
      <c r="BP578" s="101"/>
      <c r="BQ578" s="101"/>
      <c r="BR578" s="101"/>
      <c r="BS578" s="101"/>
      <c r="BT578" s="101"/>
      <c r="BU578" s="101"/>
      <c r="BV578" s="101"/>
      <c r="BW578" s="101"/>
      <c r="BX578" s="101"/>
      <c r="BY578" s="101"/>
      <c r="BZ578" s="101"/>
      <c r="CA578" s="101"/>
      <c r="CB578" s="101"/>
      <c r="CC578" s="101"/>
      <c r="CD578" s="101"/>
      <c r="CE578" s="101"/>
      <c r="CF578" s="101"/>
      <c r="CG578" s="101"/>
      <c r="CH578" s="101"/>
      <c r="CI578" s="101"/>
      <c r="CJ578" s="101"/>
      <c r="CK578" s="101"/>
      <c r="CL578" s="101"/>
      <c r="CM578" s="101"/>
      <c r="CN578" s="101"/>
      <c r="CO578" s="101"/>
      <c r="CP578" s="101"/>
      <c r="CQ578" s="101"/>
      <c r="CR578" s="101"/>
      <c r="CS578" s="101"/>
      <c r="CT578" s="101"/>
      <c r="CU578" s="101"/>
      <c r="CV578" s="101"/>
      <c r="CW578" s="101"/>
      <c r="CX578" s="101"/>
      <c r="CY578" s="101"/>
      <c r="CZ578" s="101"/>
      <c r="DA578" s="101"/>
      <c r="DB578" s="101"/>
      <c r="DC578" s="101"/>
      <c r="DD578" s="101"/>
      <c r="DE578" s="101"/>
      <c r="DF578" s="101"/>
      <c r="DG578" s="101"/>
      <c r="DH578" s="101"/>
      <c r="DI578" s="101"/>
      <c r="DJ578" s="101"/>
      <c r="DK578" s="101"/>
      <c r="DL578" s="101"/>
      <c r="DM578" s="101"/>
      <c r="DN578" s="101"/>
      <c r="DO578" s="101"/>
      <c r="DP578" s="101"/>
      <c r="DQ578" s="101"/>
      <c r="DR578" s="101"/>
      <c r="DS578" s="101"/>
      <c r="DT578" s="101"/>
      <c r="DU578" s="101"/>
      <c r="DV578" s="101"/>
      <c r="DW578" s="101"/>
      <c r="DX578" s="101"/>
      <c r="DY578" s="101"/>
      <c r="DZ578" s="101"/>
      <c r="EA578" s="101"/>
      <c r="EB578" s="101"/>
    </row>
    <row r="579" spans="1:132" s="26" customFormat="1" ht="18.75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  <c r="AI579" s="101"/>
      <c r="AJ579" s="101"/>
      <c r="AK579" s="101"/>
      <c r="AL579" s="101"/>
      <c r="AM579" s="101"/>
      <c r="AN579" s="101"/>
      <c r="AO579" s="101"/>
      <c r="AP579" s="101"/>
      <c r="AQ579" s="101"/>
      <c r="AR579" s="101"/>
      <c r="AS579" s="101"/>
      <c r="AT579" s="101"/>
      <c r="AU579" s="101"/>
      <c r="AV579" s="101"/>
      <c r="AW579" s="101"/>
      <c r="AX579" s="101"/>
      <c r="AY579" s="101"/>
      <c r="AZ579" s="101"/>
      <c r="BA579" s="101"/>
      <c r="BB579" s="101"/>
      <c r="BC579" s="101"/>
      <c r="BD579" s="101"/>
      <c r="BE579" s="101"/>
      <c r="BF579" s="101"/>
      <c r="BG579" s="101"/>
      <c r="BH579" s="101"/>
      <c r="BI579" s="101"/>
      <c r="BJ579" s="101"/>
      <c r="BK579" s="101"/>
      <c r="BL579" s="101"/>
      <c r="BM579" s="101"/>
      <c r="BN579" s="101"/>
      <c r="BO579" s="101"/>
      <c r="BP579" s="101"/>
      <c r="BQ579" s="101"/>
      <c r="BR579" s="101"/>
      <c r="BS579" s="101"/>
      <c r="BT579" s="101"/>
      <c r="BU579" s="101"/>
      <c r="BV579" s="101"/>
      <c r="BW579" s="101"/>
      <c r="BX579" s="101"/>
      <c r="BY579" s="101"/>
      <c r="BZ579" s="101"/>
      <c r="CA579" s="101"/>
      <c r="CB579" s="101"/>
      <c r="CC579" s="101"/>
      <c r="CD579" s="101"/>
      <c r="CE579" s="101"/>
      <c r="CF579" s="101"/>
      <c r="CG579" s="101"/>
      <c r="CH579" s="101"/>
      <c r="CI579" s="101"/>
      <c r="CJ579" s="101"/>
      <c r="CK579" s="101"/>
      <c r="CL579" s="101"/>
      <c r="CM579" s="101"/>
      <c r="CN579" s="101"/>
      <c r="CO579" s="101"/>
      <c r="CP579" s="101"/>
      <c r="CQ579" s="101"/>
      <c r="CR579" s="101"/>
      <c r="CS579" s="101"/>
      <c r="CT579" s="101"/>
      <c r="CU579" s="101"/>
      <c r="CV579" s="101"/>
      <c r="CW579" s="101"/>
      <c r="CX579" s="101"/>
      <c r="CY579" s="101"/>
      <c r="CZ579" s="101"/>
      <c r="DA579" s="101"/>
      <c r="DB579" s="101"/>
      <c r="DC579" s="101"/>
      <c r="DD579" s="101"/>
      <c r="DE579" s="101"/>
      <c r="DF579" s="101"/>
      <c r="DG579" s="101"/>
      <c r="DH579" s="101"/>
      <c r="DI579" s="101"/>
      <c r="DJ579" s="101"/>
      <c r="DK579" s="101"/>
      <c r="DL579" s="101"/>
      <c r="DM579" s="101"/>
      <c r="DN579" s="101"/>
      <c r="DO579" s="101"/>
      <c r="DP579" s="101"/>
      <c r="DQ579" s="101"/>
      <c r="DR579" s="101"/>
      <c r="DS579" s="101"/>
      <c r="DT579" s="101"/>
      <c r="DU579" s="101"/>
      <c r="DV579" s="101"/>
      <c r="DW579" s="101"/>
      <c r="DX579" s="101"/>
      <c r="DY579" s="101"/>
      <c r="DZ579" s="101"/>
      <c r="EA579" s="101"/>
      <c r="EB579" s="101"/>
    </row>
    <row r="580" spans="1:132" s="26" customFormat="1" ht="18.75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8"/>
      <c r="BC580" s="108"/>
      <c r="BD580" s="108"/>
      <c r="BE580" s="108"/>
      <c r="BF580" s="108"/>
      <c r="BG580" s="108"/>
      <c r="BH580" s="108"/>
      <c r="BI580" s="108"/>
      <c r="BJ580" s="108"/>
      <c r="BK580" s="108"/>
      <c r="BL580" s="108"/>
      <c r="BM580" s="108"/>
      <c r="BN580" s="108"/>
      <c r="BO580" s="108"/>
      <c r="BP580" s="108"/>
      <c r="BQ580" s="108"/>
      <c r="BR580" s="108"/>
      <c r="BS580" s="108"/>
      <c r="BT580" s="108"/>
      <c r="BU580" s="108"/>
      <c r="BV580" s="108"/>
      <c r="BW580" s="108"/>
      <c r="BX580" s="108"/>
      <c r="BY580" s="108"/>
      <c r="BZ580" s="108"/>
      <c r="CA580" s="108"/>
      <c r="CB580" s="108"/>
      <c r="CC580" s="108"/>
      <c r="CD580" s="108"/>
      <c r="CE580" s="108"/>
      <c r="CF580" s="108"/>
      <c r="CG580" s="108"/>
      <c r="CH580" s="108"/>
      <c r="CI580" s="108"/>
      <c r="CJ580" s="108"/>
      <c r="CK580" s="108"/>
      <c r="CL580" s="108"/>
      <c r="CM580" s="108"/>
      <c r="CN580" s="108"/>
      <c r="CO580" s="108"/>
      <c r="CP580" s="108"/>
      <c r="CQ580" s="108"/>
      <c r="CR580" s="108"/>
      <c r="CS580" s="108"/>
      <c r="CT580" s="108"/>
      <c r="CU580" s="108"/>
      <c r="CV580" s="108"/>
      <c r="CW580" s="108"/>
      <c r="CX580" s="108"/>
      <c r="CY580" s="108"/>
      <c r="CZ580" s="108"/>
      <c r="DA580" s="108"/>
      <c r="DB580" s="108"/>
      <c r="DC580" s="108"/>
      <c r="DD580" s="108"/>
      <c r="DE580" s="108"/>
      <c r="DF580" s="108"/>
      <c r="DG580" s="108"/>
      <c r="DH580" s="108"/>
      <c r="DI580" s="108"/>
      <c r="DJ580" s="108"/>
      <c r="DK580" s="108"/>
      <c r="DL580" s="108"/>
      <c r="DM580" s="108"/>
      <c r="DN580" s="108"/>
      <c r="DO580" s="108"/>
      <c r="DP580" s="108"/>
      <c r="DQ580" s="108"/>
      <c r="DR580" s="108"/>
      <c r="DS580" s="108"/>
      <c r="DT580" s="108"/>
      <c r="DU580" s="108"/>
      <c r="DV580" s="108"/>
      <c r="DW580" s="108"/>
      <c r="DX580" s="108"/>
      <c r="DY580" s="108"/>
      <c r="DZ580" s="108"/>
      <c r="EA580" s="108"/>
      <c r="EB580" s="108"/>
    </row>
    <row r="581" spans="1:132" s="26" customFormat="1" ht="18.75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7"/>
      <c r="AV581" s="107"/>
      <c r="AW581" s="107"/>
      <c r="AX581" s="107"/>
      <c r="AY581" s="107"/>
      <c r="AZ581" s="107"/>
      <c r="BA581" s="107"/>
      <c r="BB581" s="107"/>
      <c r="BC581" s="107"/>
      <c r="BD581" s="107"/>
      <c r="BE581" s="107"/>
      <c r="BF581" s="107"/>
      <c r="BG581" s="107"/>
      <c r="BH581" s="107"/>
      <c r="BI581" s="107"/>
      <c r="BJ581" s="107"/>
      <c r="BK581" s="107"/>
      <c r="BL581" s="107"/>
      <c r="BM581" s="107"/>
      <c r="BN581" s="107"/>
      <c r="BO581" s="107"/>
      <c r="BP581" s="107"/>
      <c r="BQ581" s="107"/>
      <c r="BR581" s="107"/>
      <c r="BS581" s="107"/>
      <c r="BT581" s="107"/>
      <c r="BU581" s="107"/>
      <c r="BV581" s="107"/>
      <c r="BW581" s="107"/>
      <c r="BX581" s="107"/>
      <c r="BY581" s="107"/>
      <c r="BZ581" s="107"/>
      <c r="CA581" s="107"/>
      <c r="CB581" s="107"/>
      <c r="CC581" s="107"/>
      <c r="CD581" s="107"/>
      <c r="CE581" s="107"/>
      <c r="CF581" s="107"/>
      <c r="CG581" s="107"/>
      <c r="CH581" s="107"/>
      <c r="CI581" s="107"/>
      <c r="CJ581" s="107"/>
      <c r="CK581" s="107"/>
      <c r="CL581" s="107"/>
      <c r="CM581" s="107"/>
      <c r="CN581" s="107"/>
      <c r="CO581" s="107"/>
      <c r="CP581" s="107"/>
      <c r="CQ581" s="107"/>
      <c r="CR581" s="107"/>
      <c r="CS581" s="107"/>
      <c r="CT581" s="107"/>
      <c r="CU581" s="107"/>
      <c r="CV581" s="107"/>
      <c r="CW581" s="107"/>
      <c r="CX581" s="107"/>
      <c r="CY581" s="107"/>
      <c r="CZ581" s="107"/>
      <c r="DA581" s="107"/>
      <c r="DB581" s="107"/>
      <c r="DC581" s="107"/>
      <c r="DD581" s="107"/>
      <c r="DE581" s="107"/>
      <c r="DF581" s="107"/>
      <c r="DG581" s="107"/>
      <c r="DH581" s="107"/>
      <c r="DI581" s="107"/>
      <c r="DJ581" s="107"/>
      <c r="DK581" s="107"/>
      <c r="DL581" s="107"/>
      <c r="DM581" s="107"/>
      <c r="DN581" s="107"/>
      <c r="DO581" s="107"/>
      <c r="DP581" s="107"/>
      <c r="DQ581" s="107"/>
      <c r="DR581" s="107"/>
      <c r="DS581" s="107"/>
      <c r="DT581" s="107"/>
      <c r="DU581" s="107"/>
      <c r="DV581" s="107"/>
      <c r="DW581" s="107"/>
      <c r="DX581" s="107"/>
      <c r="DY581" s="107"/>
      <c r="DZ581" s="107"/>
      <c r="EA581" s="107"/>
      <c r="EB581" s="107"/>
    </row>
    <row r="582" spans="1:132" s="26" customFormat="1" ht="18.75">
      <c r="A582" s="104"/>
      <c r="B582" s="104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4"/>
      <c r="AB582" s="104"/>
      <c r="AC582" s="101"/>
      <c r="AD582" s="101"/>
      <c r="AE582" s="101"/>
      <c r="AF582" s="101"/>
      <c r="AG582" s="101"/>
      <c r="AH582" s="101"/>
      <c r="AI582" s="101"/>
      <c r="AJ582" s="101"/>
      <c r="AK582" s="101"/>
      <c r="AL582" s="101"/>
      <c r="AM582" s="101"/>
      <c r="AN582" s="101"/>
      <c r="AO582" s="101"/>
      <c r="AP582" s="101"/>
      <c r="AQ582" s="101"/>
      <c r="AR582" s="101"/>
      <c r="AS582" s="101"/>
      <c r="AT582" s="101"/>
      <c r="AU582" s="101"/>
      <c r="AV582" s="101"/>
      <c r="AW582" s="101"/>
      <c r="AX582" s="101"/>
      <c r="AY582" s="105"/>
      <c r="AZ582" s="104"/>
      <c r="BA582" s="104"/>
      <c r="BB582" s="101"/>
      <c r="BC582" s="101"/>
      <c r="BD582" s="101"/>
      <c r="BE582" s="101"/>
      <c r="BF582" s="101"/>
      <c r="BG582" s="101"/>
      <c r="BH582" s="101"/>
      <c r="BI582" s="101"/>
      <c r="BJ582" s="101"/>
      <c r="BK582" s="101"/>
      <c r="BL582" s="101"/>
      <c r="BM582" s="101"/>
      <c r="BN582" s="101"/>
      <c r="BO582" s="101"/>
      <c r="BP582" s="101"/>
      <c r="BQ582" s="101"/>
      <c r="BR582" s="101"/>
      <c r="BS582" s="101"/>
      <c r="BT582" s="101"/>
      <c r="BU582" s="101"/>
      <c r="BV582" s="101"/>
      <c r="BW582" s="101"/>
      <c r="BX582" s="105"/>
      <c r="BY582" s="104"/>
      <c r="BZ582" s="104"/>
      <c r="CA582" s="101"/>
      <c r="CB582" s="101"/>
      <c r="CC582" s="101"/>
      <c r="CD582" s="101"/>
      <c r="CE582" s="101"/>
      <c r="CF582" s="101"/>
      <c r="CG582" s="101"/>
      <c r="CH582" s="101"/>
      <c r="CI582" s="101"/>
      <c r="CJ582" s="101"/>
      <c r="CK582" s="101"/>
      <c r="CL582" s="101"/>
      <c r="CM582" s="101"/>
      <c r="CN582" s="101"/>
      <c r="CO582" s="101"/>
      <c r="CP582" s="101"/>
      <c r="CQ582" s="101"/>
      <c r="CR582" s="101"/>
      <c r="CS582" s="101"/>
      <c r="CT582" s="101"/>
      <c r="CU582" s="101"/>
      <c r="CV582" s="101"/>
      <c r="CW582" s="105"/>
      <c r="CX582" s="104"/>
      <c r="CY582" s="104"/>
      <c r="CZ582" s="101"/>
      <c r="DA582" s="101"/>
      <c r="DB582" s="101"/>
      <c r="DC582" s="101"/>
      <c r="DD582" s="101"/>
      <c r="DE582" s="101"/>
      <c r="DF582" s="101"/>
      <c r="DG582" s="101"/>
      <c r="DH582" s="101"/>
      <c r="DI582" s="101"/>
      <c r="DJ582" s="101"/>
      <c r="DK582" s="101"/>
      <c r="DL582" s="101"/>
      <c r="DM582" s="101"/>
      <c r="DN582" s="101"/>
      <c r="DO582" s="101"/>
      <c r="DP582" s="101"/>
      <c r="DQ582" s="101"/>
      <c r="DR582" s="101"/>
      <c r="DS582" s="101"/>
      <c r="DT582" s="101"/>
      <c r="DU582" s="101"/>
      <c r="DV582" s="105"/>
      <c r="DW582" s="104"/>
      <c r="DX582" s="104"/>
      <c r="DY582" s="101"/>
      <c r="DZ582" s="101"/>
      <c r="EA582" s="101"/>
      <c r="EB582" s="101"/>
    </row>
    <row r="583" spans="1:132" s="26" customFormat="1" ht="18.75">
      <c r="A583" s="104"/>
      <c r="B583" s="104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8"/>
      <c r="O583" s="27"/>
      <c r="P583" s="28"/>
      <c r="Q583" s="28"/>
      <c r="R583" s="27"/>
      <c r="S583" s="28"/>
      <c r="T583" s="28"/>
      <c r="U583" s="28"/>
      <c r="V583" s="28"/>
      <c r="W583" s="28"/>
      <c r="X583" s="27"/>
      <c r="Y583" s="27"/>
      <c r="Z583" s="27"/>
      <c r="AA583" s="104"/>
      <c r="AB583" s="104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8"/>
      <c r="AN583" s="28"/>
      <c r="AO583" s="27"/>
      <c r="AP583" s="28"/>
      <c r="AQ583" s="28"/>
      <c r="AR583" s="27"/>
      <c r="AS583" s="28"/>
      <c r="AT583" s="28"/>
      <c r="AU583" s="27"/>
      <c r="AV583" s="27"/>
      <c r="AW583" s="27"/>
      <c r="AX583" s="28"/>
      <c r="AY583" s="106"/>
      <c r="AZ583" s="104"/>
      <c r="BA583" s="104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8"/>
      <c r="BM583" s="28"/>
      <c r="BN583" s="27"/>
      <c r="BO583" s="28"/>
      <c r="BP583" s="28"/>
      <c r="BQ583" s="27"/>
      <c r="BR583" s="28"/>
      <c r="BS583" s="28"/>
      <c r="BT583" s="27"/>
      <c r="BU583" s="27"/>
      <c r="BV583" s="27"/>
      <c r="BW583" s="28"/>
      <c r="BX583" s="106"/>
      <c r="BY583" s="104"/>
      <c r="BZ583" s="104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8"/>
      <c r="CL583" s="28"/>
      <c r="CM583" s="27"/>
      <c r="CN583" s="28"/>
      <c r="CO583" s="28"/>
      <c r="CP583" s="27"/>
      <c r="CQ583" s="28"/>
      <c r="CR583" s="28"/>
      <c r="CS583" s="27"/>
      <c r="CT583" s="27"/>
      <c r="CU583" s="27"/>
      <c r="CV583" s="28"/>
      <c r="CW583" s="106"/>
      <c r="CX583" s="104"/>
      <c r="CY583" s="104"/>
      <c r="CZ583" s="27"/>
      <c r="DA583" s="27"/>
      <c r="DB583" s="27"/>
      <c r="DC583" s="27"/>
      <c r="DD583" s="27"/>
      <c r="DE583" s="27"/>
      <c r="DF583" s="27"/>
      <c r="DG583" s="27"/>
      <c r="DH583" s="27"/>
      <c r="DI583" s="27"/>
      <c r="DJ583" s="28"/>
      <c r="DK583" s="28"/>
      <c r="DL583" s="27"/>
      <c r="DM583" s="28"/>
      <c r="DN583" s="28"/>
      <c r="DO583" s="27"/>
      <c r="DP583" s="28"/>
      <c r="DQ583" s="28"/>
      <c r="DR583" s="27"/>
      <c r="DS583" s="27"/>
      <c r="DT583" s="27"/>
      <c r="DU583" s="28"/>
      <c r="DV583" s="106"/>
      <c r="DW583" s="104"/>
      <c r="DX583" s="104"/>
      <c r="DY583" s="27"/>
      <c r="DZ583" s="27"/>
      <c r="EA583" s="27"/>
      <c r="EB583" s="27"/>
    </row>
    <row r="584" spans="1:132" s="26" customFormat="1" ht="18.75">
      <c r="A584" s="29"/>
      <c r="B584" s="18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1"/>
      <c r="S584" s="32"/>
      <c r="T584" s="31"/>
      <c r="U584" s="31"/>
      <c r="V584" s="31"/>
      <c r="W584" s="31"/>
      <c r="X584" s="30"/>
      <c r="Y584" s="30"/>
      <c r="Z584" s="30"/>
      <c r="AA584" s="29"/>
      <c r="AB584" s="18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1"/>
      <c r="AS584" s="32"/>
      <c r="AT584" s="31"/>
      <c r="AU584" s="30"/>
      <c r="AV584" s="30"/>
      <c r="AW584" s="30"/>
      <c r="AX584" s="30"/>
      <c r="AY584" s="33"/>
      <c r="AZ584" s="29"/>
      <c r="BA584" s="18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1"/>
      <c r="BR584" s="32"/>
      <c r="BS584" s="31"/>
      <c r="BT584" s="30"/>
      <c r="BU584" s="30"/>
      <c r="BV584" s="30"/>
      <c r="BW584" s="30"/>
      <c r="BX584" s="33"/>
      <c r="BY584" s="29"/>
      <c r="BZ584" s="18"/>
      <c r="CA584" s="30"/>
      <c r="CB584" s="30"/>
      <c r="CC584" s="30"/>
      <c r="CD584" s="30"/>
      <c r="CE584" s="30"/>
      <c r="CF584" s="30"/>
      <c r="CG584" s="30"/>
      <c r="CH584" s="30"/>
      <c r="CI584" s="30"/>
      <c r="CJ584" s="30"/>
      <c r="CK584" s="30"/>
      <c r="CL584" s="30"/>
      <c r="CM584" s="30"/>
      <c r="CN584" s="30"/>
      <c r="CO584" s="30"/>
      <c r="CP584" s="31"/>
      <c r="CQ584" s="32"/>
      <c r="CR584" s="31"/>
      <c r="CS584" s="30"/>
      <c r="CT584" s="30"/>
      <c r="CU584" s="30"/>
      <c r="CV584" s="30"/>
      <c r="CW584" s="33"/>
      <c r="CX584" s="29"/>
      <c r="CY584" s="18"/>
      <c r="CZ584" s="30"/>
      <c r="DA584" s="30"/>
      <c r="DB584" s="30"/>
      <c r="DC584" s="30"/>
      <c r="DD584" s="30"/>
      <c r="DE584" s="30"/>
      <c r="DF584" s="30"/>
      <c r="DG584" s="30"/>
      <c r="DH584" s="30"/>
      <c r="DI584" s="30"/>
      <c r="DJ584" s="30"/>
      <c r="DK584" s="30"/>
      <c r="DL584" s="30"/>
      <c r="DM584" s="30"/>
      <c r="DN584" s="30"/>
      <c r="DO584" s="31"/>
      <c r="DP584" s="32"/>
      <c r="DQ584" s="31"/>
      <c r="DR584" s="30"/>
      <c r="DS584" s="30"/>
      <c r="DT584" s="30"/>
      <c r="DU584" s="30"/>
      <c r="DV584" s="33"/>
      <c r="DW584" s="29"/>
      <c r="DX584" s="18"/>
      <c r="DY584" s="30"/>
      <c r="DZ584" s="30"/>
      <c r="EA584" s="30"/>
      <c r="EB584" s="30"/>
    </row>
    <row r="585" spans="1:132" s="26" customFormat="1" ht="18.75">
      <c r="A585" s="29"/>
      <c r="B585" s="34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1"/>
      <c r="S585" s="32"/>
      <c r="T585" s="31"/>
      <c r="U585" s="31"/>
      <c r="V585" s="31"/>
      <c r="W585" s="31"/>
      <c r="X585" s="30"/>
      <c r="Y585" s="30"/>
      <c r="Z585" s="30"/>
      <c r="AA585" s="29"/>
      <c r="AB585" s="34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1"/>
      <c r="AS585" s="32"/>
      <c r="AT585" s="31"/>
      <c r="AU585" s="30"/>
      <c r="AV585" s="30"/>
      <c r="AW585" s="30"/>
      <c r="AX585" s="30"/>
      <c r="AY585" s="33"/>
      <c r="AZ585" s="29"/>
      <c r="BA585" s="34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1"/>
      <c r="BR585" s="32"/>
      <c r="BS585" s="31"/>
      <c r="BT585" s="30"/>
      <c r="BU585" s="30"/>
      <c r="BV585" s="30"/>
      <c r="BW585" s="30"/>
      <c r="BX585" s="33"/>
      <c r="BY585" s="29"/>
      <c r="BZ585" s="34"/>
      <c r="CA585" s="30"/>
      <c r="CB585" s="30"/>
      <c r="CC585" s="30"/>
      <c r="CD585" s="30"/>
      <c r="CE585" s="30"/>
      <c r="CF585" s="30"/>
      <c r="CG585" s="30"/>
      <c r="CH585" s="30"/>
      <c r="CI585" s="30"/>
      <c r="CJ585" s="30"/>
      <c r="CK585" s="30"/>
      <c r="CL585" s="30"/>
      <c r="CM585" s="30"/>
      <c r="CN585" s="30"/>
      <c r="CO585" s="30"/>
      <c r="CP585" s="31"/>
      <c r="CQ585" s="32"/>
      <c r="CR585" s="31"/>
      <c r="CS585" s="30"/>
      <c r="CT585" s="30"/>
      <c r="CU585" s="30"/>
      <c r="CV585" s="30"/>
      <c r="CW585" s="33"/>
      <c r="CX585" s="29"/>
      <c r="CY585" s="34"/>
      <c r="CZ585" s="30"/>
      <c r="DA585" s="30"/>
      <c r="DB585" s="30"/>
      <c r="DC585" s="30"/>
      <c r="DD585" s="30"/>
      <c r="DE585" s="30"/>
      <c r="DF585" s="30"/>
      <c r="DG585" s="30"/>
      <c r="DH585" s="30"/>
      <c r="DI585" s="30"/>
      <c r="DJ585" s="30"/>
      <c r="DK585" s="30"/>
      <c r="DL585" s="30"/>
      <c r="DM585" s="30"/>
      <c r="DN585" s="30"/>
      <c r="DO585" s="31"/>
      <c r="DP585" s="32"/>
      <c r="DQ585" s="31"/>
      <c r="DR585" s="30"/>
      <c r="DS585" s="30"/>
      <c r="DT585" s="30"/>
      <c r="DU585" s="30"/>
      <c r="DV585" s="33"/>
      <c r="DW585" s="29"/>
      <c r="DX585" s="34"/>
      <c r="DY585" s="30"/>
      <c r="DZ585" s="30"/>
      <c r="EA585" s="30"/>
      <c r="EB585" s="30"/>
    </row>
    <row r="586" spans="1:132" s="26" customFormat="1" ht="18.75">
      <c r="A586" s="29"/>
      <c r="B586" s="34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1"/>
      <c r="S586" s="32"/>
      <c r="T586" s="31"/>
      <c r="U586" s="31"/>
      <c r="V586" s="31"/>
      <c r="W586" s="31"/>
      <c r="X586" s="30"/>
      <c r="Y586" s="30"/>
      <c r="Z586" s="30"/>
      <c r="AA586" s="29"/>
      <c r="AB586" s="34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1"/>
      <c r="AS586" s="32"/>
      <c r="AT586" s="31"/>
      <c r="AU586" s="30"/>
      <c r="AV586" s="30"/>
      <c r="AW586" s="30"/>
      <c r="AX586" s="30"/>
      <c r="AY586" s="33"/>
      <c r="AZ586" s="29"/>
      <c r="BA586" s="34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1"/>
      <c r="BR586" s="32"/>
      <c r="BS586" s="31"/>
      <c r="BT586" s="30"/>
      <c r="BU586" s="30"/>
      <c r="BV586" s="30"/>
      <c r="BW586" s="30"/>
      <c r="BX586" s="33"/>
      <c r="BY586" s="29"/>
      <c r="BZ586" s="34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1"/>
      <c r="CQ586" s="32"/>
      <c r="CR586" s="31"/>
      <c r="CS586" s="30"/>
      <c r="CT586" s="30"/>
      <c r="CU586" s="30"/>
      <c r="CV586" s="30"/>
      <c r="CW586" s="33"/>
      <c r="CX586" s="29"/>
      <c r="CY586" s="34"/>
      <c r="CZ586" s="30"/>
      <c r="DA586" s="30"/>
      <c r="DB586" s="30"/>
      <c r="DC586" s="30"/>
      <c r="DD586" s="30"/>
      <c r="DE586" s="30"/>
      <c r="DF586" s="30"/>
      <c r="DG586" s="30"/>
      <c r="DH586" s="30"/>
      <c r="DI586" s="30"/>
      <c r="DJ586" s="30"/>
      <c r="DK586" s="30"/>
      <c r="DL586" s="30"/>
      <c r="DM586" s="30"/>
      <c r="DN586" s="30"/>
      <c r="DO586" s="31"/>
      <c r="DP586" s="32"/>
      <c r="DQ586" s="31"/>
      <c r="DR586" s="30"/>
      <c r="DS586" s="30"/>
      <c r="DT586" s="30"/>
      <c r="DU586" s="30"/>
      <c r="DV586" s="33"/>
      <c r="DW586" s="29"/>
      <c r="DX586" s="34"/>
      <c r="DY586" s="30"/>
      <c r="DZ586" s="30"/>
      <c r="EA586" s="30"/>
      <c r="EB586" s="30"/>
    </row>
    <row r="587" spans="1:132" s="26" customFormat="1" ht="18.75">
      <c r="A587" s="21"/>
      <c r="B587" s="22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2"/>
      <c r="T587" s="31"/>
      <c r="U587" s="31"/>
      <c r="V587" s="31"/>
      <c r="W587" s="31"/>
      <c r="X587" s="30"/>
      <c r="Y587" s="30"/>
      <c r="Z587" s="30"/>
      <c r="AA587" s="21"/>
      <c r="AB587" s="22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2"/>
      <c r="AT587" s="31"/>
      <c r="AU587" s="30"/>
      <c r="AV587" s="30"/>
      <c r="AW587" s="30"/>
      <c r="AX587" s="30"/>
      <c r="AY587" s="33"/>
      <c r="AZ587" s="21"/>
      <c r="BA587" s="22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2"/>
      <c r="BS587" s="31"/>
      <c r="BT587" s="30"/>
      <c r="BU587" s="30"/>
      <c r="BV587" s="30"/>
      <c r="BW587" s="30"/>
      <c r="BX587" s="33"/>
      <c r="BY587" s="21"/>
      <c r="BZ587" s="22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2"/>
      <c r="CR587" s="31"/>
      <c r="CS587" s="30"/>
      <c r="CT587" s="30"/>
      <c r="CU587" s="30"/>
      <c r="CV587" s="30"/>
      <c r="CW587" s="33"/>
      <c r="CX587" s="21"/>
      <c r="CY587" s="22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2"/>
      <c r="DQ587" s="31"/>
      <c r="DR587" s="30"/>
      <c r="DS587" s="30"/>
      <c r="DT587" s="30"/>
      <c r="DU587" s="30"/>
      <c r="DV587" s="33"/>
      <c r="DW587" s="21"/>
      <c r="DX587" s="22"/>
      <c r="DY587" s="31"/>
      <c r="DZ587" s="31"/>
      <c r="EA587" s="31"/>
      <c r="EB587" s="31"/>
    </row>
    <row r="588" spans="1:132" s="26" customFormat="1" ht="18.75">
      <c r="A588" s="21"/>
      <c r="B588" s="23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2"/>
      <c r="S588" s="32"/>
      <c r="T588" s="31"/>
      <c r="U588" s="31"/>
      <c r="V588" s="31"/>
      <c r="W588" s="31"/>
      <c r="X588" s="30"/>
      <c r="Y588" s="30"/>
      <c r="Z588" s="30"/>
      <c r="AA588" s="21"/>
      <c r="AB588" s="23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2"/>
      <c r="AS588" s="32"/>
      <c r="AT588" s="31"/>
      <c r="AU588" s="30"/>
      <c r="AV588" s="30"/>
      <c r="AW588" s="30"/>
      <c r="AX588" s="30"/>
      <c r="AY588" s="33"/>
      <c r="AZ588" s="21"/>
      <c r="BA588" s="23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2"/>
      <c r="BR588" s="32"/>
      <c r="BS588" s="31"/>
      <c r="BT588" s="30"/>
      <c r="BU588" s="30"/>
      <c r="BV588" s="30"/>
      <c r="BW588" s="30"/>
      <c r="BX588" s="33"/>
      <c r="BY588" s="21"/>
      <c r="BZ588" s="23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2"/>
      <c r="CQ588" s="32"/>
      <c r="CR588" s="31"/>
      <c r="CS588" s="30"/>
      <c r="CT588" s="30"/>
      <c r="CU588" s="30"/>
      <c r="CV588" s="30"/>
      <c r="CW588" s="33"/>
      <c r="CX588" s="21"/>
      <c r="CY588" s="23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2"/>
      <c r="DP588" s="32"/>
      <c r="DQ588" s="31"/>
      <c r="DR588" s="30"/>
      <c r="DS588" s="30"/>
      <c r="DT588" s="30"/>
      <c r="DU588" s="30"/>
      <c r="DV588" s="33"/>
      <c r="DW588" s="21"/>
      <c r="DX588" s="23"/>
      <c r="DY588" s="31"/>
      <c r="DZ588" s="31"/>
      <c r="EA588" s="31"/>
      <c r="EB588" s="31"/>
    </row>
    <row r="589" spans="1:132" s="26" customFormat="1" ht="18.7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0"/>
      <c r="Y589" s="30"/>
      <c r="Z589" s="30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0"/>
      <c r="AV589" s="30"/>
      <c r="AW589" s="30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0"/>
      <c r="BU589" s="30"/>
      <c r="BV589" s="30"/>
      <c r="BW589" s="35"/>
      <c r="BX589" s="35"/>
      <c r="BY589" s="35"/>
      <c r="BZ589" s="35"/>
      <c r="CA589" s="35"/>
      <c r="CB589" s="35"/>
      <c r="CC589" s="35"/>
      <c r="CD589" s="35"/>
      <c r="CE589" s="35"/>
      <c r="CF589" s="35"/>
      <c r="CG589" s="35"/>
      <c r="CH589" s="35"/>
      <c r="CI589" s="35"/>
      <c r="CJ589" s="35"/>
      <c r="CK589" s="35"/>
      <c r="CL589" s="35"/>
      <c r="CM589" s="35"/>
      <c r="CN589" s="35"/>
      <c r="CO589" s="35"/>
      <c r="CP589" s="35"/>
      <c r="CQ589" s="35"/>
      <c r="CR589" s="35"/>
      <c r="CS589" s="30"/>
      <c r="CT589" s="30"/>
      <c r="CU589" s="30"/>
      <c r="CV589" s="35"/>
      <c r="CW589" s="35"/>
      <c r="CX589" s="35"/>
      <c r="CY589" s="35"/>
      <c r="CZ589" s="35"/>
      <c r="DA589" s="35"/>
      <c r="DB589" s="35"/>
      <c r="DC589" s="35"/>
      <c r="DD589" s="35"/>
      <c r="DE589" s="35"/>
      <c r="DF589" s="35"/>
      <c r="DG589" s="35"/>
      <c r="DH589" s="35"/>
      <c r="DI589" s="35"/>
      <c r="DJ589" s="35"/>
      <c r="DK589" s="35"/>
      <c r="DL589" s="35"/>
      <c r="DM589" s="35"/>
      <c r="DN589" s="35"/>
      <c r="DO589" s="35"/>
      <c r="DP589" s="35"/>
      <c r="DQ589" s="35"/>
      <c r="DR589" s="30"/>
      <c r="DS589" s="30"/>
      <c r="DT589" s="30"/>
      <c r="DU589" s="35"/>
      <c r="DV589" s="35"/>
      <c r="DW589" s="35"/>
      <c r="DX589" s="35"/>
      <c r="DY589" s="35"/>
      <c r="DZ589" s="35"/>
      <c r="EA589" s="35"/>
      <c r="EB589" s="35"/>
    </row>
    <row r="590" spans="1:132" s="26" customFormat="1" ht="18.75">
      <c r="A590" s="24"/>
      <c r="B590" s="25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7"/>
      <c r="Y590" s="37"/>
      <c r="Z590" s="37"/>
      <c r="AA590" s="24"/>
      <c r="AB590" s="25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7"/>
      <c r="AV590" s="37"/>
      <c r="AW590" s="37"/>
      <c r="AX590" s="37"/>
      <c r="AY590" s="38"/>
      <c r="AZ590" s="24"/>
      <c r="BA590" s="25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7"/>
      <c r="BU590" s="37"/>
      <c r="BV590" s="37"/>
      <c r="BW590" s="37"/>
      <c r="BX590" s="38"/>
      <c r="BY590" s="24"/>
      <c r="BZ590" s="25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7"/>
      <c r="CT590" s="37"/>
      <c r="CU590" s="37"/>
      <c r="CV590" s="37"/>
      <c r="CW590" s="38"/>
      <c r="CX590" s="24"/>
      <c r="CY590" s="25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36"/>
      <c r="DM590" s="36"/>
      <c r="DN590" s="36"/>
      <c r="DO590" s="36"/>
      <c r="DP590" s="36"/>
      <c r="DQ590" s="36"/>
      <c r="DR590" s="37"/>
      <c r="DS590" s="37"/>
      <c r="DT590" s="37"/>
      <c r="DU590" s="37"/>
      <c r="DV590" s="38"/>
      <c r="DW590" s="24"/>
      <c r="DX590" s="25"/>
      <c r="DY590" s="36"/>
      <c r="DZ590" s="36"/>
      <c r="EA590" s="36"/>
      <c r="EB590" s="36"/>
    </row>
    <row r="591" spans="1:132" s="26" customFormat="1" ht="18.75">
      <c r="A591" s="21"/>
      <c r="B591" s="22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2"/>
      <c r="T591" s="31"/>
      <c r="U591" s="31"/>
      <c r="V591" s="31"/>
      <c r="W591" s="31"/>
      <c r="X591" s="30"/>
      <c r="Y591" s="30"/>
      <c r="Z591" s="30"/>
      <c r="AA591" s="21"/>
      <c r="AB591" s="22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2"/>
      <c r="AT591" s="31"/>
      <c r="AU591" s="30"/>
      <c r="AV591" s="30"/>
      <c r="AW591" s="30"/>
      <c r="AX591" s="31"/>
      <c r="AY591" s="33"/>
      <c r="AZ591" s="21"/>
      <c r="BA591" s="22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2"/>
      <c r="BS591" s="31"/>
      <c r="BT591" s="30"/>
      <c r="BU591" s="30"/>
      <c r="BV591" s="30"/>
      <c r="BW591" s="31"/>
      <c r="BX591" s="33"/>
      <c r="BY591" s="21"/>
      <c r="BZ591" s="22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2"/>
      <c r="CR591" s="31"/>
      <c r="CS591" s="30"/>
      <c r="CT591" s="30"/>
      <c r="CU591" s="30"/>
      <c r="CV591" s="31"/>
      <c r="CW591" s="33"/>
      <c r="CX591" s="21"/>
      <c r="CY591" s="22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2"/>
      <c r="DQ591" s="31"/>
      <c r="DR591" s="30"/>
      <c r="DS591" s="30"/>
      <c r="DT591" s="30"/>
      <c r="DU591" s="31"/>
      <c r="DV591" s="33"/>
      <c r="DW591" s="21"/>
      <c r="DX591" s="22"/>
      <c r="DY591" s="31"/>
      <c r="DZ591" s="31"/>
      <c r="EA591" s="31"/>
      <c r="EB591" s="31"/>
    </row>
    <row r="592" spans="1:132" s="26" customFormat="1" ht="18.75">
      <c r="A592" s="21"/>
      <c r="B592" s="22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2"/>
      <c r="T592" s="31"/>
      <c r="U592" s="31"/>
      <c r="V592" s="31"/>
      <c r="W592" s="31"/>
      <c r="X592" s="30"/>
      <c r="Y592" s="30"/>
      <c r="Z592" s="30"/>
      <c r="AA592" s="21"/>
      <c r="AB592" s="22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2"/>
      <c r="AT592" s="31"/>
      <c r="AU592" s="30"/>
      <c r="AV592" s="30"/>
      <c r="AW592" s="30"/>
      <c r="AX592" s="31"/>
      <c r="AY592" s="33"/>
      <c r="AZ592" s="21"/>
      <c r="BA592" s="22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2"/>
      <c r="BS592" s="31"/>
      <c r="BT592" s="30"/>
      <c r="BU592" s="30"/>
      <c r="BV592" s="30"/>
      <c r="BW592" s="31"/>
      <c r="BX592" s="33"/>
      <c r="BY592" s="21"/>
      <c r="BZ592" s="22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2"/>
      <c r="CR592" s="31"/>
      <c r="CS592" s="30"/>
      <c r="CT592" s="30"/>
      <c r="CU592" s="30"/>
      <c r="CV592" s="31"/>
      <c r="CW592" s="33"/>
      <c r="CX592" s="21"/>
      <c r="CY592" s="22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2"/>
      <c r="DQ592" s="31"/>
      <c r="DR592" s="30"/>
      <c r="DS592" s="30"/>
      <c r="DT592" s="30"/>
      <c r="DU592" s="31"/>
      <c r="DV592" s="33"/>
      <c r="DW592" s="21"/>
      <c r="DX592" s="22"/>
      <c r="DY592" s="31"/>
      <c r="DZ592" s="31"/>
      <c r="EA592" s="31"/>
      <c r="EB592" s="31"/>
    </row>
    <row r="593" spans="1:132" s="26" customFormat="1" ht="18.75">
      <c r="A593" s="21"/>
      <c r="B593" s="22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2"/>
      <c r="T593" s="31"/>
      <c r="U593" s="31"/>
      <c r="V593" s="31"/>
      <c r="W593" s="31"/>
      <c r="X593" s="30"/>
      <c r="Y593" s="30"/>
      <c r="Z593" s="30"/>
      <c r="AA593" s="21"/>
      <c r="AB593" s="22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2"/>
      <c r="AT593" s="31"/>
      <c r="AU593" s="30"/>
      <c r="AV593" s="30"/>
      <c r="AW593" s="30"/>
      <c r="AX593" s="31"/>
      <c r="AY593" s="33"/>
      <c r="AZ593" s="21"/>
      <c r="BA593" s="22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2"/>
      <c r="BS593" s="31"/>
      <c r="BT593" s="30"/>
      <c r="BU593" s="30"/>
      <c r="BV593" s="30"/>
      <c r="BW593" s="31"/>
      <c r="BX593" s="33"/>
      <c r="BY593" s="21"/>
      <c r="BZ593" s="22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2"/>
      <c r="CR593" s="31"/>
      <c r="CS593" s="30"/>
      <c r="CT593" s="30"/>
      <c r="CU593" s="30"/>
      <c r="CV593" s="31"/>
      <c r="CW593" s="33"/>
      <c r="CX593" s="21"/>
      <c r="CY593" s="22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2"/>
      <c r="DQ593" s="31"/>
      <c r="DR593" s="30"/>
      <c r="DS593" s="30"/>
      <c r="DT593" s="30"/>
      <c r="DU593" s="31"/>
      <c r="DV593" s="33"/>
      <c r="DW593" s="21"/>
      <c r="DX593" s="22"/>
      <c r="DY593" s="31"/>
      <c r="DZ593" s="31"/>
      <c r="EA593" s="31"/>
      <c r="EB593" s="31"/>
    </row>
    <row r="594" spans="1:132" s="26" customFormat="1" ht="18.75">
      <c r="A594" s="21"/>
      <c r="B594" s="22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2"/>
      <c r="T594" s="31"/>
      <c r="U594" s="31"/>
      <c r="V594" s="31"/>
      <c r="W594" s="31"/>
      <c r="X594" s="30"/>
      <c r="Y594" s="30"/>
      <c r="Z594" s="30"/>
      <c r="AA594" s="21"/>
      <c r="AB594" s="22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2"/>
      <c r="AT594" s="31"/>
      <c r="AU594" s="30"/>
      <c r="AV594" s="30"/>
      <c r="AW594" s="30"/>
      <c r="AX594" s="31"/>
      <c r="AY594" s="33"/>
      <c r="AZ594" s="21"/>
      <c r="BA594" s="22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2"/>
      <c r="BS594" s="31"/>
      <c r="BT594" s="30"/>
      <c r="BU594" s="30"/>
      <c r="BV594" s="30"/>
      <c r="BW594" s="31"/>
      <c r="BX594" s="33"/>
      <c r="BY594" s="21"/>
      <c r="BZ594" s="22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2"/>
      <c r="CR594" s="31"/>
      <c r="CS594" s="30"/>
      <c r="CT594" s="30"/>
      <c r="CU594" s="30"/>
      <c r="CV594" s="31"/>
      <c r="CW594" s="33"/>
      <c r="CX594" s="21"/>
      <c r="CY594" s="22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2"/>
      <c r="DQ594" s="31"/>
      <c r="DR594" s="30"/>
      <c r="DS594" s="30"/>
      <c r="DT594" s="30"/>
      <c r="DU594" s="31"/>
      <c r="DV594" s="33"/>
      <c r="DW594" s="21"/>
      <c r="DX594" s="22"/>
      <c r="DY594" s="31"/>
      <c r="DZ594" s="31"/>
      <c r="EA594" s="31"/>
      <c r="EB594" s="31"/>
    </row>
    <row r="595" spans="1:132" s="26" customFormat="1" ht="18.75">
      <c r="A595" s="21"/>
      <c r="B595" s="22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2"/>
      <c r="T595" s="31"/>
      <c r="U595" s="31"/>
      <c r="V595" s="31"/>
      <c r="W595" s="31"/>
      <c r="X595" s="30"/>
      <c r="Y595" s="30"/>
      <c r="Z595" s="30"/>
      <c r="AA595" s="21"/>
      <c r="AB595" s="22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2"/>
      <c r="AT595" s="31"/>
      <c r="AU595" s="30"/>
      <c r="AV595" s="30"/>
      <c r="AW595" s="30"/>
      <c r="AX595" s="31"/>
      <c r="AY595" s="33"/>
      <c r="AZ595" s="21"/>
      <c r="BA595" s="22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2"/>
      <c r="BS595" s="31"/>
      <c r="BT595" s="30"/>
      <c r="BU595" s="30"/>
      <c r="BV595" s="30"/>
      <c r="BW595" s="31"/>
      <c r="BX595" s="33"/>
      <c r="BY595" s="21"/>
      <c r="BZ595" s="22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2"/>
      <c r="CR595" s="31"/>
      <c r="CS595" s="30"/>
      <c r="CT595" s="30"/>
      <c r="CU595" s="30"/>
      <c r="CV595" s="31"/>
      <c r="CW595" s="33"/>
      <c r="CX595" s="21"/>
      <c r="CY595" s="22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2"/>
      <c r="DQ595" s="31"/>
      <c r="DR595" s="30"/>
      <c r="DS595" s="30"/>
      <c r="DT595" s="30"/>
      <c r="DU595" s="31"/>
      <c r="DV595" s="33"/>
      <c r="DW595" s="21"/>
      <c r="DX595" s="22"/>
      <c r="DY595" s="31"/>
      <c r="DZ595" s="31"/>
      <c r="EA595" s="31"/>
      <c r="EB595" s="31"/>
    </row>
    <row r="596" spans="1:132" s="26" customFormat="1" ht="18.75">
      <c r="A596" s="102"/>
      <c r="B596" s="102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102"/>
      <c r="AB596" s="102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40"/>
      <c r="AZ596" s="102"/>
      <c r="BA596" s="102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40"/>
      <c r="BY596" s="102"/>
      <c r="BZ596" s="102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  <c r="CR596" s="39"/>
      <c r="CS596" s="39"/>
      <c r="CT596" s="39"/>
      <c r="CU596" s="39"/>
      <c r="CV596" s="39"/>
      <c r="CW596" s="40"/>
      <c r="CX596" s="102"/>
      <c r="CY596" s="102"/>
      <c r="CZ596" s="39"/>
      <c r="DA596" s="39"/>
      <c r="DB596" s="39"/>
      <c r="DC596" s="39"/>
      <c r="DD596" s="39"/>
      <c r="DE596" s="39"/>
      <c r="DF596" s="39"/>
      <c r="DG596" s="39"/>
      <c r="DH596" s="39"/>
      <c r="DI596" s="39"/>
      <c r="DJ596" s="39"/>
      <c r="DK596" s="39"/>
      <c r="DL596" s="39"/>
      <c r="DM596" s="39"/>
      <c r="DN596" s="39"/>
      <c r="DO596" s="39"/>
      <c r="DP596" s="39"/>
      <c r="DQ596" s="39"/>
      <c r="DR596" s="39"/>
      <c r="DS596" s="39"/>
      <c r="DT596" s="39"/>
      <c r="DU596" s="39"/>
      <c r="DV596" s="40"/>
      <c r="DW596" s="102"/>
      <c r="DX596" s="102"/>
      <c r="DY596" s="39"/>
      <c r="DZ596" s="39"/>
      <c r="EA596" s="39"/>
      <c r="EB596" s="39"/>
    </row>
    <row r="597" spans="1:132" s="26" customFormat="1" ht="18.75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  <c r="BD597" s="103"/>
      <c r="BE597" s="103"/>
      <c r="BF597" s="103"/>
      <c r="BG597" s="103"/>
      <c r="BH597" s="103"/>
      <c r="BI597" s="103"/>
      <c r="BJ597" s="103"/>
      <c r="BK597" s="103"/>
      <c r="BL597" s="103"/>
      <c r="BM597" s="103"/>
      <c r="BN597" s="103"/>
      <c r="BO597" s="103"/>
      <c r="BP597" s="103"/>
      <c r="BQ597" s="103"/>
      <c r="BR597" s="103"/>
      <c r="BS597" s="103"/>
      <c r="BT597" s="103"/>
      <c r="BU597" s="103"/>
      <c r="BV597" s="103"/>
      <c r="BW597" s="103"/>
      <c r="BX597" s="103"/>
      <c r="BY597" s="103"/>
      <c r="BZ597" s="103"/>
      <c r="CA597" s="103"/>
      <c r="CB597" s="103"/>
      <c r="CC597" s="103"/>
      <c r="CD597" s="103"/>
      <c r="CE597" s="103"/>
      <c r="CF597" s="103"/>
      <c r="CG597" s="103"/>
      <c r="CH597" s="103"/>
      <c r="CI597" s="103"/>
      <c r="CJ597" s="103"/>
      <c r="CK597" s="103"/>
      <c r="CL597" s="103"/>
      <c r="CM597" s="103"/>
      <c r="CN597" s="103"/>
      <c r="CO597" s="103"/>
      <c r="CP597" s="103"/>
      <c r="CQ597" s="103"/>
      <c r="CR597" s="103"/>
      <c r="CS597" s="103"/>
      <c r="CT597" s="103"/>
      <c r="CU597" s="103"/>
      <c r="CV597" s="103"/>
      <c r="CW597" s="103"/>
      <c r="CX597" s="103"/>
      <c r="CY597" s="103"/>
      <c r="CZ597" s="103"/>
      <c r="DA597" s="103"/>
      <c r="DB597" s="103"/>
      <c r="DC597" s="103"/>
      <c r="DD597" s="103"/>
      <c r="DE597" s="103"/>
      <c r="DF597" s="103"/>
      <c r="DG597" s="103"/>
      <c r="DH597" s="103"/>
      <c r="DI597" s="103"/>
      <c r="DJ597" s="103"/>
      <c r="DK597" s="103"/>
      <c r="DL597" s="103"/>
      <c r="DM597" s="103"/>
      <c r="DN597" s="103"/>
      <c r="DO597" s="103"/>
      <c r="DP597" s="103"/>
      <c r="DQ597" s="103"/>
      <c r="DR597" s="103"/>
      <c r="DS597" s="103"/>
      <c r="DT597" s="103"/>
      <c r="DU597" s="103"/>
      <c r="DV597" s="103"/>
      <c r="DW597" s="103"/>
      <c r="DX597" s="103"/>
      <c r="DY597" s="103"/>
      <c r="DZ597" s="103"/>
      <c r="EA597" s="103"/>
      <c r="EB597" s="103"/>
    </row>
    <row r="598" spans="1:132" s="26" customFormat="1" ht="18.75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  <c r="AE598" s="101"/>
      <c r="AF598" s="101"/>
      <c r="AG598" s="101"/>
      <c r="AH598" s="101"/>
      <c r="AI598" s="101"/>
      <c r="AJ598" s="101"/>
      <c r="AK598" s="101"/>
      <c r="AL598" s="101"/>
      <c r="AM598" s="101"/>
      <c r="AN598" s="101"/>
      <c r="AO598" s="101"/>
      <c r="AP598" s="101"/>
      <c r="AQ598" s="101"/>
      <c r="AR598" s="101"/>
      <c r="AS598" s="101"/>
      <c r="AT598" s="101"/>
      <c r="AU598" s="101"/>
      <c r="AV598" s="101"/>
      <c r="AW598" s="101"/>
      <c r="AX598" s="101"/>
      <c r="AY598" s="101"/>
      <c r="AZ598" s="101"/>
      <c r="BA598" s="101"/>
      <c r="BB598" s="101"/>
      <c r="BC598" s="101"/>
      <c r="BD598" s="101"/>
      <c r="BE598" s="101"/>
      <c r="BF598" s="101"/>
      <c r="BG598" s="101"/>
      <c r="BH598" s="101"/>
      <c r="BI598" s="101"/>
      <c r="BJ598" s="101"/>
      <c r="BK598" s="101"/>
      <c r="BL598" s="101"/>
      <c r="BM598" s="101"/>
      <c r="BN598" s="101"/>
      <c r="BO598" s="101"/>
      <c r="BP598" s="101"/>
      <c r="BQ598" s="101"/>
      <c r="BR598" s="101"/>
      <c r="BS598" s="101"/>
      <c r="BT598" s="101"/>
      <c r="BU598" s="101"/>
      <c r="BV598" s="101"/>
      <c r="BW598" s="101"/>
      <c r="BX598" s="101"/>
      <c r="BY598" s="101"/>
      <c r="BZ598" s="101"/>
      <c r="CA598" s="101"/>
      <c r="CB598" s="101"/>
      <c r="CC598" s="101"/>
      <c r="CD598" s="101"/>
      <c r="CE598" s="101"/>
      <c r="CF598" s="101"/>
      <c r="CG598" s="101"/>
      <c r="CH598" s="101"/>
      <c r="CI598" s="101"/>
      <c r="CJ598" s="101"/>
      <c r="CK598" s="101"/>
      <c r="CL598" s="101"/>
      <c r="CM598" s="101"/>
      <c r="CN598" s="101"/>
      <c r="CO598" s="101"/>
      <c r="CP598" s="101"/>
      <c r="CQ598" s="101"/>
      <c r="CR598" s="101"/>
      <c r="CS598" s="101"/>
      <c r="CT598" s="101"/>
      <c r="CU598" s="101"/>
      <c r="CV598" s="101"/>
      <c r="CW598" s="101"/>
      <c r="CX598" s="101"/>
      <c r="CY598" s="101"/>
      <c r="CZ598" s="101"/>
      <c r="DA598" s="101"/>
      <c r="DB598" s="101"/>
      <c r="DC598" s="101"/>
      <c r="DD598" s="101"/>
      <c r="DE598" s="101"/>
      <c r="DF598" s="101"/>
      <c r="DG598" s="101"/>
      <c r="DH598" s="101"/>
      <c r="DI598" s="101"/>
      <c r="DJ598" s="101"/>
      <c r="DK598" s="101"/>
      <c r="DL598" s="101"/>
      <c r="DM598" s="101"/>
      <c r="DN598" s="101"/>
      <c r="DO598" s="101"/>
      <c r="DP598" s="101"/>
      <c r="DQ598" s="101"/>
      <c r="DR598" s="101"/>
      <c r="DS598" s="101"/>
      <c r="DT598" s="101"/>
      <c r="DU598" s="101"/>
      <c r="DV598" s="101"/>
      <c r="DW598" s="101"/>
      <c r="DX598" s="101"/>
      <c r="DY598" s="101"/>
      <c r="DZ598" s="101"/>
      <c r="EA598" s="101"/>
      <c r="EB598" s="101"/>
    </row>
    <row r="599" spans="1:132" s="26" customFormat="1" ht="18.75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  <c r="AE599" s="101"/>
      <c r="AF599" s="101"/>
      <c r="AG599" s="101"/>
      <c r="AH599" s="101"/>
      <c r="AI599" s="101"/>
      <c r="AJ599" s="101"/>
      <c r="AK599" s="101"/>
      <c r="AL599" s="101"/>
      <c r="AM599" s="101"/>
      <c r="AN599" s="101"/>
      <c r="AO599" s="101"/>
      <c r="AP599" s="101"/>
      <c r="AQ599" s="101"/>
      <c r="AR599" s="101"/>
      <c r="AS599" s="101"/>
      <c r="AT599" s="101"/>
      <c r="AU599" s="101"/>
      <c r="AV599" s="101"/>
      <c r="AW599" s="101"/>
      <c r="AX599" s="101"/>
      <c r="AY599" s="101"/>
      <c r="AZ599" s="101"/>
      <c r="BA599" s="101"/>
      <c r="BB599" s="101"/>
      <c r="BC599" s="101"/>
      <c r="BD599" s="101"/>
      <c r="BE599" s="101"/>
      <c r="BF599" s="101"/>
      <c r="BG599" s="101"/>
      <c r="BH599" s="101"/>
      <c r="BI599" s="101"/>
      <c r="BJ599" s="101"/>
      <c r="BK599" s="101"/>
      <c r="BL599" s="101"/>
      <c r="BM599" s="101"/>
      <c r="BN599" s="101"/>
      <c r="BO599" s="101"/>
      <c r="BP599" s="101"/>
      <c r="BQ599" s="101"/>
      <c r="BR599" s="101"/>
      <c r="BS599" s="101"/>
      <c r="BT599" s="101"/>
      <c r="BU599" s="101"/>
      <c r="BV599" s="101"/>
      <c r="BW599" s="101"/>
      <c r="BX599" s="101"/>
      <c r="BY599" s="101"/>
      <c r="BZ599" s="101"/>
      <c r="CA599" s="101"/>
      <c r="CB599" s="101"/>
      <c r="CC599" s="101"/>
      <c r="CD599" s="101"/>
      <c r="CE599" s="101"/>
      <c r="CF599" s="101"/>
      <c r="CG599" s="101"/>
      <c r="CH599" s="101"/>
      <c r="CI599" s="101"/>
      <c r="CJ599" s="101"/>
      <c r="CK599" s="101"/>
      <c r="CL599" s="101"/>
      <c r="CM599" s="101"/>
      <c r="CN599" s="101"/>
      <c r="CO599" s="101"/>
      <c r="CP599" s="101"/>
      <c r="CQ599" s="101"/>
      <c r="CR599" s="101"/>
      <c r="CS599" s="101"/>
      <c r="CT599" s="101"/>
      <c r="CU599" s="101"/>
      <c r="CV599" s="101"/>
      <c r="CW599" s="101"/>
      <c r="CX599" s="101"/>
      <c r="CY599" s="101"/>
      <c r="CZ599" s="101"/>
      <c r="DA599" s="101"/>
      <c r="DB599" s="101"/>
      <c r="DC599" s="101"/>
      <c r="DD599" s="101"/>
      <c r="DE599" s="101"/>
      <c r="DF599" s="101"/>
      <c r="DG599" s="101"/>
      <c r="DH599" s="101"/>
      <c r="DI599" s="101"/>
      <c r="DJ599" s="101"/>
      <c r="DK599" s="101"/>
      <c r="DL599" s="101"/>
      <c r="DM599" s="101"/>
      <c r="DN599" s="101"/>
      <c r="DO599" s="101"/>
      <c r="DP599" s="101"/>
      <c r="DQ599" s="101"/>
      <c r="DR599" s="101"/>
      <c r="DS599" s="101"/>
      <c r="DT599" s="101"/>
      <c r="DU599" s="101"/>
      <c r="DV599" s="101"/>
      <c r="DW599" s="101"/>
      <c r="DX599" s="101"/>
      <c r="DY599" s="101"/>
      <c r="DZ599" s="101"/>
      <c r="EA599" s="101"/>
      <c r="EB599" s="101"/>
    </row>
    <row r="600" spans="1:132" s="26" customFormat="1" ht="18.75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8"/>
      <c r="BC600" s="108"/>
      <c r="BD600" s="108"/>
      <c r="BE600" s="108"/>
      <c r="BF600" s="108"/>
      <c r="BG600" s="108"/>
      <c r="BH600" s="108"/>
      <c r="BI600" s="108"/>
      <c r="BJ600" s="108"/>
      <c r="BK600" s="108"/>
      <c r="BL600" s="108"/>
      <c r="BM600" s="108"/>
      <c r="BN600" s="108"/>
      <c r="BO600" s="108"/>
      <c r="BP600" s="108"/>
      <c r="BQ600" s="108"/>
      <c r="BR600" s="108"/>
      <c r="BS600" s="108"/>
      <c r="BT600" s="108"/>
      <c r="BU600" s="108"/>
      <c r="BV600" s="108"/>
      <c r="BW600" s="108"/>
      <c r="BX600" s="108"/>
      <c r="BY600" s="108"/>
      <c r="BZ600" s="108"/>
      <c r="CA600" s="108"/>
      <c r="CB600" s="108"/>
      <c r="CC600" s="108"/>
      <c r="CD600" s="108"/>
      <c r="CE600" s="108"/>
      <c r="CF600" s="108"/>
      <c r="CG600" s="108"/>
      <c r="CH600" s="108"/>
      <c r="CI600" s="108"/>
      <c r="CJ600" s="108"/>
      <c r="CK600" s="108"/>
      <c r="CL600" s="108"/>
      <c r="CM600" s="108"/>
      <c r="CN600" s="108"/>
      <c r="CO600" s="108"/>
      <c r="CP600" s="108"/>
      <c r="CQ600" s="108"/>
      <c r="CR600" s="108"/>
      <c r="CS600" s="108"/>
      <c r="CT600" s="108"/>
      <c r="CU600" s="108"/>
      <c r="CV600" s="108"/>
      <c r="CW600" s="108"/>
      <c r="CX600" s="108"/>
      <c r="CY600" s="108"/>
      <c r="CZ600" s="108"/>
      <c r="DA600" s="108"/>
      <c r="DB600" s="108"/>
      <c r="DC600" s="108"/>
      <c r="DD600" s="108"/>
      <c r="DE600" s="108"/>
      <c r="DF600" s="108"/>
      <c r="DG600" s="108"/>
      <c r="DH600" s="108"/>
      <c r="DI600" s="108"/>
      <c r="DJ600" s="108"/>
      <c r="DK600" s="108"/>
      <c r="DL600" s="108"/>
      <c r="DM600" s="108"/>
      <c r="DN600" s="108"/>
      <c r="DO600" s="108"/>
      <c r="DP600" s="108"/>
      <c r="DQ600" s="108"/>
      <c r="DR600" s="108"/>
      <c r="DS600" s="108"/>
      <c r="DT600" s="108"/>
      <c r="DU600" s="108"/>
      <c r="DV600" s="108"/>
      <c r="DW600" s="108"/>
      <c r="DX600" s="108"/>
      <c r="DY600" s="108"/>
      <c r="DZ600" s="108"/>
      <c r="EA600" s="108"/>
      <c r="EB600" s="108"/>
    </row>
    <row r="601" spans="1:132" s="26" customFormat="1" ht="18.75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7"/>
      <c r="AV601" s="107"/>
      <c r="AW601" s="107"/>
      <c r="AX601" s="107"/>
      <c r="AY601" s="107"/>
      <c r="AZ601" s="107"/>
      <c r="BA601" s="107"/>
      <c r="BB601" s="107"/>
      <c r="BC601" s="107"/>
      <c r="BD601" s="107"/>
      <c r="BE601" s="107"/>
      <c r="BF601" s="107"/>
      <c r="BG601" s="107"/>
      <c r="BH601" s="107"/>
      <c r="BI601" s="107"/>
      <c r="BJ601" s="107"/>
      <c r="BK601" s="107"/>
      <c r="BL601" s="107"/>
      <c r="BM601" s="107"/>
      <c r="BN601" s="107"/>
      <c r="BO601" s="107"/>
      <c r="BP601" s="107"/>
      <c r="BQ601" s="107"/>
      <c r="BR601" s="107"/>
      <c r="BS601" s="107"/>
      <c r="BT601" s="107"/>
      <c r="BU601" s="107"/>
      <c r="BV601" s="107"/>
      <c r="BW601" s="107"/>
      <c r="BX601" s="107"/>
      <c r="BY601" s="107"/>
      <c r="BZ601" s="107"/>
      <c r="CA601" s="107"/>
      <c r="CB601" s="107"/>
      <c r="CC601" s="107"/>
      <c r="CD601" s="107"/>
      <c r="CE601" s="107"/>
      <c r="CF601" s="107"/>
      <c r="CG601" s="107"/>
      <c r="CH601" s="107"/>
      <c r="CI601" s="107"/>
      <c r="CJ601" s="107"/>
      <c r="CK601" s="107"/>
      <c r="CL601" s="107"/>
      <c r="CM601" s="107"/>
      <c r="CN601" s="107"/>
      <c r="CO601" s="107"/>
      <c r="CP601" s="107"/>
      <c r="CQ601" s="107"/>
      <c r="CR601" s="107"/>
      <c r="CS601" s="107"/>
      <c r="CT601" s="107"/>
      <c r="CU601" s="107"/>
      <c r="CV601" s="107"/>
      <c r="CW601" s="107"/>
      <c r="CX601" s="107"/>
      <c r="CY601" s="107"/>
      <c r="CZ601" s="107"/>
      <c r="DA601" s="107"/>
      <c r="DB601" s="107"/>
      <c r="DC601" s="107"/>
      <c r="DD601" s="107"/>
      <c r="DE601" s="107"/>
      <c r="DF601" s="107"/>
      <c r="DG601" s="107"/>
      <c r="DH601" s="107"/>
      <c r="DI601" s="107"/>
      <c r="DJ601" s="107"/>
      <c r="DK601" s="107"/>
      <c r="DL601" s="107"/>
      <c r="DM601" s="107"/>
      <c r="DN601" s="107"/>
      <c r="DO601" s="107"/>
      <c r="DP601" s="107"/>
      <c r="DQ601" s="107"/>
      <c r="DR601" s="107"/>
      <c r="DS601" s="107"/>
      <c r="DT601" s="107"/>
      <c r="DU601" s="107"/>
      <c r="DV601" s="107"/>
      <c r="DW601" s="107"/>
      <c r="DX601" s="107"/>
      <c r="DY601" s="107"/>
      <c r="DZ601" s="107"/>
      <c r="EA601" s="107"/>
      <c r="EB601" s="107"/>
    </row>
    <row r="602" spans="1:132" s="26" customFormat="1" ht="18.75">
      <c r="A602" s="104"/>
      <c r="B602" s="104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4"/>
      <c r="AB602" s="104"/>
      <c r="AC602" s="101"/>
      <c r="AD602" s="101"/>
      <c r="AE602" s="101"/>
      <c r="AF602" s="101"/>
      <c r="AG602" s="101"/>
      <c r="AH602" s="101"/>
      <c r="AI602" s="101"/>
      <c r="AJ602" s="101"/>
      <c r="AK602" s="101"/>
      <c r="AL602" s="101"/>
      <c r="AM602" s="101"/>
      <c r="AN602" s="101"/>
      <c r="AO602" s="101"/>
      <c r="AP602" s="101"/>
      <c r="AQ602" s="101"/>
      <c r="AR602" s="101"/>
      <c r="AS602" s="101"/>
      <c r="AT602" s="101"/>
      <c r="AU602" s="101"/>
      <c r="AV602" s="101"/>
      <c r="AW602" s="101"/>
      <c r="AX602" s="101"/>
      <c r="AY602" s="105"/>
      <c r="AZ602" s="104"/>
      <c r="BA602" s="104"/>
      <c r="BB602" s="101"/>
      <c r="BC602" s="101"/>
      <c r="BD602" s="101"/>
      <c r="BE602" s="101"/>
      <c r="BF602" s="101"/>
      <c r="BG602" s="101"/>
      <c r="BH602" s="101"/>
      <c r="BI602" s="101"/>
      <c r="BJ602" s="101"/>
      <c r="BK602" s="101"/>
      <c r="BL602" s="101"/>
      <c r="BM602" s="101"/>
      <c r="BN602" s="101"/>
      <c r="BO602" s="101"/>
      <c r="BP602" s="101"/>
      <c r="BQ602" s="101"/>
      <c r="BR602" s="101"/>
      <c r="BS602" s="101"/>
      <c r="BT602" s="101"/>
      <c r="BU602" s="101"/>
      <c r="BV602" s="101"/>
      <c r="BW602" s="101"/>
      <c r="BX602" s="105"/>
      <c r="BY602" s="104"/>
      <c r="BZ602" s="104"/>
      <c r="CA602" s="101"/>
      <c r="CB602" s="101"/>
      <c r="CC602" s="101"/>
      <c r="CD602" s="101"/>
      <c r="CE602" s="101"/>
      <c r="CF602" s="101"/>
      <c r="CG602" s="101"/>
      <c r="CH602" s="101"/>
      <c r="CI602" s="101"/>
      <c r="CJ602" s="101"/>
      <c r="CK602" s="101"/>
      <c r="CL602" s="101"/>
      <c r="CM602" s="101"/>
      <c r="CN602" s="101"/>
      <c r="CO602" s="101"/>
      <c r="CP602" s="101"/>
      <c r="CQ602" s="101"/>
      <c r="CR602" s="101"/>
      <c r="CS602" s="101"/>
      <c r="CT602" s="101"/>
      <c r="CU602" s="101"/>
      <c r="CV602" s="101"/>
      <c r="CW602" s="105"/>
      <c r="CX602" s="104"/>
      <c r="CY602" s="104"/>
      <c r="CZ602" s="101"/>
      <c r="DA602" s="101"/>
      <c r="DB602" s="101"/>
      <c r="DC602" s="101"/>
      <c r="DD602" s="101"/>
      <c r="DE602" s="101"/>
      <c r="DF602" s="101"/>
      <c r="DG602" s="101"/>
      <c r="DH602" s="101"/>
      <c r="DI602" s="101"/>
      <c r="DJ602" s="101"/>
      <c r="DK602" s="101"/>
      <c r="DL602" s="101"/>
      <c r="DM602" s="101"/>
      <c r="DN602" s="101"/>
      <c r="DO602" s="101"/>
      <c r="DP602" s="101"/>
      <c r="DQ602" s="101"/>
      <c r="DR602" s="101"/>
      <c r="DS602" s="101"/>
      <c r="DT602" s="101"/>
      <c r="DU602" s="101"/>
      <c r="DV602" s="105"/>
      <c r="DW602" s="104"/>
      <c r="DX602" s="104"/>
      <c r="DY602" s="101"/>
      <c r="DZ602" s="101"/>
      <c r="EA602" s="101"/>
      <c r="EB602" s="101"/>
    </row>
    <row r="603" spans="1:132" s="26" customFormat="1" ht="18.75">
      <c r="A603" s="104"/>
      <c r="B603" s="104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8"/>
      <c r="N603" s="28"/>
      <c r="O603" s="27"/>
      <c r="P603" s="28"/>
      <c r="Q603" s="28"/>
      <c r="R603" s="27"/>
      <c r="S603" s="28"/>
      <c r="T603" s="28"/>
      <c r="U603" s="28"/>
      <c r="V603" s="28"/>
      <c r="W603" s="28"/>
      <c r="X603" s="27"/>
      <c r="Y603" s="27"/>
      <c r="Z603" s="27"/>
      <c r="AA603" s="104"/>
      <c r="AB603" s="104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8"/>
      <c r="AN603" s="28"/>
      <c r="AO603" s="27"/>
      <c r="AP603" s="28"/>
      <c r="AQ603" s="28"/>
      <c r="AR603" s="27"/>
      <c r="AS603" s="28"/>
      <c r="AT603" s="28"/>
      <c r="AU603" s="27"/>
      <c r="AV603" s="27"/>
      <c r="AW603" s="27"/>
      <c r="AX603" s="28"/>
      <c r="AY603" s="106"/>
      <c r="AZ603" s="104"/>
      <c r="BA603" s="104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8"/>
      <c r="BM603" s="28"/>
      <c r="BN603" s="27"/>
      <c r="BO603" s="28"/>
      <c r="BP603" s="28"/>
      <c r="BQ603" s="27"/>
      <c r="BR603" s="28"/>
      <c r="BS603" s="28"/>
      <c r="BT603" s="27"/>
      <c r="BU603" s="27"/>
      <c r="BV603" s="27"/>
      <c r="BW603" s="28"/>
      <c r="BX603" s="106"/>
      <c r="BY603" s="104"/>
      <c r="BZ603" s="104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8"/>
      <c r="CL603" s="28"/>
      <c r="CM603" s="27"/>
      <c r="CN603" s="28"/>
      <c r="CO603" s="28"/>
      <c r="CP603" s="27"/>
      <c r="CQ603" s="28"/>
      <c r="CR603" s="28"/>
      <c r="CS603" s="27"/>
      <c r="CT603" s="27"/>
      <c r="CU603" s="27"/>
      <c r="CV603" s="28"/>
      <c r="CW603" s="106"/>
      <c r="CX603" s="104"/>
      <c r="CY603" s="104"/>
      <c r="CZ603" s="27"/>
      <c r="DA603" s="27"/>
      <c r="DB603" s="27"/>
      <c r="DC603" s="27"/>
      <c r="DD603" s="27"/>
      <c r="DE603" s="27"/>
      <c r="DF603" s="27"/>
      <c r="DG603" s="27"/>
      <c r="DH603" s="27"/>
      <c r="DI603" s="27"/>
      <c r="DJ603" s="28"/>
      <c r="DK603" s="28"/>
      <c r="DL603" s="27"/>
      <c r="DM603" s="28"/>
      <c r="DN603" s="28"/>
      <c r="DO603" s="27"/>
      <c r="DP603" s="28"/>
      <c r="DQ603" s="28"/>
      <c r="DR603" s="27"/>
      <c r="DS603" s="27"/>
      <c r="DT603" s="27"/>
      <c r="DU603" s="28"/>
      <c r="DV603" s="106"/>
      <c r="DW603" s="104"/>
      <c r="DX603" s="104"/>
      <c r="DY603" s="27"/>
      <c r="DZ603" s="27"/>
      <c r="EA603" s="27"/>
      <c r="EB603" s="27"/>
    </row>
    <row r="604" spans="1:132" s="26" customFormat="1" ht="18.75">
      <c r="A604" s="29"/>
      <c r="B604" s="18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1"/>
      <c r="S604" s="32"/>
      <c r="T604" s="31"/>
      <c r="U604" s="31"/>
      <c r="V604" s="31"/>
      <c r="W604" s="31"/>
      <c r="X604" s="30"/>
      <c r="Y604" s="30"/>
      <c r="Z604" s="30"/>
      <c r="AA604" s="29"/>
      <c r="AB604" s="18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1"/>
      <c r="AS604" s="32"/>
      <c r="AT604" s="31"/>
      <c r="AU604" s="30"/>
      <c r="AV604" s="30"/>
      <c r="AW604" s="30"/>
      <c r="AX604" s="30"/>
      <c r="AY604" s="33"/>
      <c r="AZ604" s="29"/>
      <c r="BA604" s="18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1"/>
      <c r="BR604" s="32"/>
      <c r="BS604" s="31"/>
      <c r="BT604" s="30"/>
      <c r="BU604" s="30"/>
      <c r="BV604" s="30"/>
      <c r="BW604" s="30"/>
      <c r="BX604" s="33"/>
      <c r="BY604" s="29"/>
      <c r="BZ604" s="18"/>
      <c r="CA604" s="30"/>
      <c r="CB604" s="30"/>
      <c r="CC604" s="30"/>
      <c r="CD604" s="30"/>
      <c r="CE604" s="30"/>
      <c r="CF604" s="30"/>
      <c r="CG604" s="30"/>
      <c r="CH604" s="30"/>
      <c r="CI604" s="30"/>
      <c r="CJ604" s="30"/>
      <c r="CK604" s="30"/>
      <c r="CL604" s="30"/>
      <c r="CM604" s="30"/>
      <c r="CN604" s="30"/>
      <c r="CO604" s="30"/>
      <c r="CP604" s="31"/>
      <c r="CQ604" s="32"/>
      <c r="CR604" s="31"/>
      <c r="CS604" s="30"/>
      <c r="CT604" s="30"/>
      <c r="CU604" s="30"/>
      <c r="CV604" s="30"/>
      <c r="CW604" s="33"/>
      <c r="CX604" s="29"/>
      <c r="CY604" s="18"/>
      <c r="CZ604" s="30"/>
      <c r="DA604" s="30"/>
      <c r="DB604" s="30"/>
      <c r="DC604" s="30"/>
      <c r="DD604" s="30"/>
      <c r="DE604" s="30"/>
      <c r="DF604" s="30"/>
      <c r="DG604" s="30"/>
      <c r="DH604" s="30"/>
      <c r="DI604" s="30"/>
      <c r="DJ604" s="30"/>
      <c r="DK604" s="30"/>
      <c r="DL604" s="30"/>
      <c r="DM604" s="30"/>
      <c r="DN604" s="30"/>
      <c r="DO604" s="31"/>
      <c r="DP604" s="32"/>
      <c r="DQ604" s="31"/>
      <c r="DR604" s="30"/>
      <c r="DS604" s="30"/>
      <c r="DT604" s="30"/>
      <c r="DU604" s="30"/>
      <c r="DV604" s="33"/>
      <c r="DW604" s="29"/>
      <c r="DX604" s="18"/>
      <c r="DY604" s="30"/>
      <c r="DZ604" s="30"/>
      <c r="EA604" s="30"/>
      <c r="EB604" s="30"/>
    </row>
    <row r="605" spans="1:132" s="26" customFormat="1" ht="18.75">
      <c r="A605" s="29"/>
      <c r="B605" s="34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1"/>
      <c r="S605" s="32"/>
      <c r="T605" s="31"/>
      <c r="U605" s="31"/>
      <c r="V605" s="31"/>
      <c r="W605" s="31"/>
      <c r="X605" s="30"/>
      <c r="Y605" s="30"/>
      <c r="Z605" s="30"/>
      <c r="AA605" s="29"/>
      <c r="AB605" s="34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1"/>
      <c r="AS605" s="32"/>
      <c r="AT605" s="31"/>
      <c r="AU605" s="30"/>
      <c r="AV605" s="30"/>
      <c r="AW605" s="30"/>
      <c r="AX605" s="30"/>
      <c r="AY605" s="33"/>
      <c r="AZ605" s="29"/>
      <c r="BA605" s="34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1"/>
      <c r="BR605" s="32"/>
      <c r="BS605" s="31"/>
      <c r="BT605" s="30"/>
      <c r="BU605" s="30"/>
      <c r="BV605" s="30"/>
      <c r="BW605" s="30"/>
      <c r="BX605" s="33"/>
      <c r="BY605" s="29"/>
      <c r="BZ605" s="34"/>
      <c r="CA605" s="30"/>
      <c r="CB605" s="30"/>
      <c r="CC605" s="30"/>
      <c r="CD605" s="30"/>
      <c r="CE605" s="30"/>
      <c r="CF605" s="30"/>
      <c r="CG605" s="30"/>
      <c r="CH605" s="30"/>
      <c r="CI605" s="30"/>
      <c r="CJ605" s="30"/>
      <c r="CK605" s="30"/>
      <c r="CL605" s="30"/>
      <c r="CM605" s="30"/>
      <c r="CN605" s="30"/>
      <c r="CO605" s="30"/>
      <c r="CP605" s="31"/>
      <c r="CQ605" s="32"/>
      <c r="CR605" s="31"/>
      <c r="CS605" s="30"/>
      <c r="CT605" s="30"/>
      <c r="CU605" s="30"/>
      <c r="CV605" s="30"/>
      <c r="CW605" s="33"/>
      <c r="CX605" s="29"/>
      <c r="CY605" s="34"/>
      <c r="CZ605" s="30"/>
      <c r="DA605" s="30"/>
      <c r="DB605" s="30"/>
      <c r="DC605" s="30"/>
      <c r="DD605" s="30"/>
      <c r="DE605" s="30"/>
      <c r="DF605" s="30"/>
      <c r="DG605" s="30"/>
      <c r="DH605" s="30"/>
      <c r="DI605" s="30"/>
      <c r="DJ605" s="30"/>
      <c r="DK605" s="30"/>
      <c r="DL605" s="30"/>
      <c r="DM605" s="30"/>
      <c r="DN605" s="30"/>
      <c r="DO605" s="31"/>
      <c r="DP605" s="32"/>
      <c r="DQ605" s="31"/>
      <c r="DR605" s="30"/>
      <c r="DS605" s="30"/>
      <c r="DT605" s="30"/>
      <c r="DU605" s="30"/>
      <c r="DV605" s="33"/>
      <c r="DW605" s="29"/>
      <c r="DX605" s="34"/>
      <c r="DY605" s="30"/>
      <c r="DZ605" s="30"/>
      <c r="EA605" s="30"/>
      <c r="EB605" s="30"/>
    </row>
    <row r="606" spans="1:132" s="26" customFormat="1" ht="18.75">
      <c r="A606" s="29"/>
      <c r="B606" s="34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1"/>
      <c r="S606" s="32"/>
      <c r="T606" s="31"/>
      <c r="U606" s="31"/>
      <c r="V606" s="31"/>
      <c r="W606" s="31"/>
      <c r="X606" s="30"/>
      <c r="Y606" s="30"/>
      <c r="Z606" s="30"/>
      <c r="AA606" s="29"/>
      <c r="AB606" s="34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1"/>
      <c r="AS606" s="32"/>
      <c r="AT606" s="31"/>
      <c r="AU606" s="30"/>
      <c r="AV606" s="30"/>
      <c r="AW606" s="30"/>
      <c r="AX606" s="30"/>
      <c r="AY606" s="33"/>
      <c r="AZ606" s="29"/>
      <c r="BA606" s="34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1"/>
      <c r="BR606" s="32"/>
      <c r="BS606" s="31"/>
      <c r="BT606" s="30"/>
      <c r="BU606" s="30"/>
      <c r="BV606" s="30"/>
      <c r="BW606" s="30"/>
      <c r="BX606" s="33"/>
      <c r="BY606" s="29"/>
      <c r="BZ606" s="34"/>
      <c r="CA606" s="30"/>
      <c r="CB606" s="30"/>
      <c r="CC606" s="30"/>
      <c r="CD606" s="30"/>
      <c r="CE606" s="30"/>
      <c r="CF606" s="30"/>
      <c r="CG606" s="30"/>
      <c r="CH606" s="30"/>
      <c r="CI606" s="30"/>
      <c r="CJ606" s="30"/>
      <c r="CK606" s="30"/>
      <c r="CL606" s="30"/>
      <c r="CM606" s="30"/>
      <c r="CN606" s="30"/>
      <c r="CO606" s="30"/>
      <c r="CP606" s="31"/>
      <c r="CQ606" s="32"/>
      <c r="CR606" s="31"/>
      <c r="CS606" s="30"/>
      <c r="CT606" s="30"/>
      <c r="CU606" s="30"/>
      <c r="CV606" s="30"/>
      <c r="CW606" s="33"/>
      <c r="CX606" s="29"/>
      <c r="CY606" s="34"/>
      <c r="CZ606" s="30"/>
      <c r="DA606" s="30"/>
      <c r="DB606" s="30"/>
      <c r="DC606" s="30"/>
      <c r="DD606" s="30"/>
      <c r="DE606" s="30"/>
      <c r="DF606" s="30"/>
      <c r="DG606" s="30"/>
      <c r="DH606" s="30"/>
      <c r="DI606" s="30"/>
      <c r="DJ606" s="30"/>
      <c r="DK606" s="30"/>
      <c r="DL606" s="30"/>
      <c r="DM606" s="30"/>
      <c r="DN606" s="30"/>
      <c r="DO606" s="31"/>
      <c r="DP606" s="32"/>
      <c r="DQ606" s="31"/>
      <c r="DR606" s="30"/>
      <c r="DS606" s="30"/>
      <c r="DT606" s="30"/>
      <c r="DU606" s="30"/>
      <c r="DV606" s="33"/>
      <c r="DW606" s="29"/>
      <c r="DX606" s="34"/>
      <c r="DY606" s="30"/>
      <c r="DZ606" s="30"/>
      <c r="EA606" s="30"/>
      <c r="EB606" s="30"/>
    </row>
    <row r="607" spans="1:132" s="26" customFormat="1" ht="18.75">
      <c r="A607" s="21"/>
      <c r="B607" s="22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2"/>
      <c r="T607" s="31"/>
      <c r="U607" s="31"/>
      <c r="V607" s="31"/>
      <c r="W607" s="31"/>
      <c r="X607" s="30"/>
      <c r="Y607" s="30"/>
      <c r="Z607" s="30"/>
      <c r="AA607" s="21"/>
      <c r="AB607" s="22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2"/>
      <c r="AT607" s="31"/>
      <c r="AU607" s="30"/>
      <c r="AV607" s="30"/>
      <c r="AW607" s="30"/>
      <c r="AX607" s="30"/>
      <c r="AY607" s="33"/>
      <c r="AZ607" s="21"/>
      <c r="BA607" s="22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2"/>
      <c r="BS607" s="31"/>
      <c r="BT607" s="30"/>
      <c r="BU607" s="30"/>
      <c r="BV607" s="30"/>
      <c r="BW607" s="30"/>
      <c r="BX607" s="33"/>
      <c r="BY607" s="21"/>
      <c r="BZ607" s="22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2"/>
      <c r="CR607" s="31"/>
      <c r="CS607" s="30"/>
      <c r="CT607" s="30"/>
      <c r="CU607" s="30"/>
      <c r="CV607" s="30"/>
      <c r="CW607" s="33"/>
      <c r="CX607" s="21"/>
      <c r="CY607" s="22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2"/>
      <c r="DQ607" s="31"/>
      <c r="DR607" s="30"/>
      <c r="DS607" s="30"/>
      <c r="DT607" s="30"/>
      <c r="DU607" s="30"/>
      <c r="DV607" s="33"/>
      <c r="DW607" s="21"/>
      <c r="DX607" s="22"/>
      <c r="DY607" s="31"/>
      <c r="DZ607" s="31"/>
      <c r="EA607" s="31"/>
      <c r="EB607" s="31"/>
    </row>
    <row r="608" spans="1:132" s="26" customFormat="1" ht="18.75">
      <c r="A608" s="21"/>
      <c r="B608" s="23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2"/>
      <c r="S608" s="32"/>
      <c r="T608" s="31"/>
      <c r="U608" s="31"/>
      <c r="V608" s="31"/>
      <c r="W608" s="31"/>
      <c r="X608" s="30"/>
      <c r="Y608" s="30"/>
      <c r="Z608" s="30"/>
      <c r="AA608" s="21"/>
      <c r="AB608" s="23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2"/>
      <c r="AS608" s="32"/>
      <c r="AT608" s="31"/>
      <c r="AU608" s="30"/>
      <c r="AV608" s="30"/>
      <c r="AW608" s="30"/>
      <c r="AX608" s="30"/>
      <c r="AY608" s="33"/>
      <c r="AZ608" s="21"/>
      <c r="BA608" s="23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2"/>
      <c r="BR608" s="32"/>
      <c r="BS608" s="31"/>
      <c r="BT608" s="30"/>
      <c r="BU608" s="30"/>
      <c r="BV608" s="30"/>
      <c r="BW608" s="30"/>
      <c r="BX608" s="33"/>
      <c r="BY608" s="21"/>
      <c r="BZ608" s="23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2"/>
      <c r="CQ608" s="32"/>
      <c r="CR608" s="31"/>
      <c r="CS608" s="30"/>
      <c r="CT608" s="30"/>
      <c r="CU608" s="30"/>
      <c r="CV608" s="30"/>
      <c r="CW608" s="33"/>
      <c r="CX608" s="21"/>
      <c r="CY608" s="23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2"/>
      <c r="DP608" s="32"/>
      <c r="DQ608" s="31"/>
      <c r="DR608" s="30"/>
      <c r="DS608" s="30"/>
      <c r="DT608" s="30"/>
      <c r="DU608" s="30"/>
      <c r="DV608" s="33"/>
      <c r="DW608" s="21"/>
      <c r="DX608" s="23"/>
      <c r="DY608" s="31"/>
      <c r="DZ608" s="31"/>
      <c r="EA608" s="31"/>
      <c r="EB608" s="31"/>
    </row>
    <row r="609" spans="1:132" s="26" customFormat="1" ht="18.7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0"/>
      <c r="Y609" s="30"/>
      <c r="Z609" s="30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0"/>
      <c r="AV609" s="30"/>
      <c r="AW609" s="30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0"/>
      <c r="BU609" s="30"/>
      <c r="BV609" s="30"/>
      <c r="BW609" s="35"/>
      <c r="BX609" s="35"/>
      <c r="BY609" s="35"/>
      <c r="BZ609" s="35"/>
      <c r="CA609" s="35"/>
      <c r="CB609" s="35"/>
      <c r="CC609" s="35"/>
      <c r="CD609" s="35"/>
      <c r="CE609" s="35"/>
      <c r="CF609" s="35"/>
      <c r="CG609" s="35"/>
      <c r="CH609" s="35"/>
      <c r="CI609" s="35"/>
      <c r="CJ609" s="35"/>
      <c r="CK609" s="35"/>
      <c r="CL609" s="35"/>
      <c r="CM609" s="35"/>
      <c r="CN609" s="35"/>
      <c r="CO609" s="35"/>
      <c r="CP609" s="35"/>
      <c r="CQ609" s="35"/>
      <c r="CR609" s="35"/>
      <c r="CS609" s="30"/>
      <c r="CT609" s="30"/>
      <c r="CU609" s="30"/>
      <c r="CV609" s="35"/>
      <c r="CW609" s="35"/>
      <c r="CX609" s="35"/>
      <c r="CY609" s="35"/>
      <c r="CZ609" s="35"/>
      <c r="DA609" s="35"/>
      <c r="DB609" s="35"/>
      <c r="DC609" s="35"/>
      <c r="DD609" s="35"/>
      <c r="DE609" s="35"/>
      <c r="DF609" s="35"/>
      <c r="DG609" s="35"/>
      <c r="DH609" s="35"/>
      <c r="DI609" s="35"/>
      <c r="DJ609" s="35"/>
      <c r="DK609" s="35"/>
      <c r="DL609" s="35"/>
      <c r="DM609" s="35"/>
      <c r="DN609" s="35"/>
      <c r="DO609" s="35"/>
      <c r="DP609" s="35"/>
      <c r="DQ609" s="35"/>
      <c r="DR609" s="30"/>
      <c r="DS609" s="30"/>
      <c r="DT609" s="30"/>
      <c r="DU609" s="35"/>
      <c r="DV609" s="35"/>
      <c r="DW609" s="35"/>
      <c r="DX609" s="35"/>
      <c r="DY609" s="35"/>
      <c r="DZ609" s="35"/>
      <c r="EA609" s="35"/>
      <c r="EB609" s="35"/>
    </row>
    <row r="610" spans="1:132" s="26" customFormat="1" ht="18.75">
      <c r="A610" s="24"/>
      <c r="B610" s="25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7"/>
      <c r="Y610" s="37"/>
      <c r="Z610" s="37"/>
      <c r="AA610" s="24"/>
      <c r="AB610" s="25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7"/>
      <c r="AV610" s="37"/>
      <c r="AW610" s="37"/>
      <c r="AX610" s="37"/>
      <c r="AY610" s="38"/>
      <c r="AZ610" s="24"/>
      <c r="BA610" s="25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7"/>
      <c r="BU610" s="37"/>
      <c r="BV610" s="37"/>
      <c r="BW610" s="37"/>
      <c r="BX610" s="38"/>
      <c r="BY610" s="24"/>
      <c r="BZ610" s="25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  <c r="CR610" s="36"/>
      <c r="CS610" s="37"/>
      <c r="CT610" s="37"/>
      <c r="CU610" s="37"/>
      <c r="CV610" s="37"/>
      <c r="CW610" s="38"/>
      <c r="CX610" s="24"/>
      <c r="CY610" s="25"/>
      <c r="CZ610" s="36"/>
      <c r="DA610" s="36"/>
      <c r="DB610" s="36"/>
      <c r="DC610" s="36"/>
      <c r="DD610" s="36"/>
      <c r="DE610" s="36"/>
      <c r="DF610" s="36"/>
      <c r="DG610" s="36"/>
      <c r="DH610" s="36"/>
      <c r="DI610" s="36"/>
      <c r="DJ610" s="36"/>
      <c r="DK610" s="36"/>
      <c r="DL610" s="36"/>
      <c r="DM610" s="36"/>
      <c r="DN610" s="36"/>
      <c r="DO610" s="36"/>
      <c r="DP610" s="36"/>
      <c r="DQ610" s="36"/>
      <c r="DR610" s="37"/>
      <c r="DS610" s="37"/>
      <c r="DT610" s="37"/>
      <c r="DU610" s="37"/>
      <c r="DV610" s="38"/>
      <c r="DW610" s="24"/>
      <c r="DX610" s="25"/>
      <c r="DY610" s="36"/>
      <c r="DZ610" s="36"/>
      <c r="EA610" s="36"/>
      <c r="EB610" s="36"/>
    </row>
    <row r="611" spans="1:132" s="26" customFormat="1" ht="18.75">
      <c r="A611" s="21"/>
      <c r="B611" s="22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2"/>
      <c r="T611" s="31"/>
      <c r="U611" s="31"/>
      <c r="V611" s="31"/>
      <c r="W611" s="31"/>
      <c r="X611" s="30"/>
      <c r="Y611" s="30"/>
      <c r="Z611" s="30"/>
      <c r="AA611" s="21"/>
      <c r="AB611" s="22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2"/>
      <c r="AT611" s="31"/>
      <c r="AU611" s="30"/>
      <c r="AV611" s="30"/>
      <c r="AW611" s="30"/>
      <c r="AX611" s="31"/>
      <c r="AY611" s="33"/>
      <c r="AZ611" s="21"/>
      <c r="BA611" s="22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2"/>
      <c r="BS611" s="31"/>
      <c r="BT611" s="30"/>
      <c r="BU611" s="30"/>
      <c r="BV611" s="30"/>
      <c r="BW611" s="31"/>
      <c r="BX611" s="33"/>
      <c r="BY611" s="21"/>
      <c r="BZ611" s="22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2"/>
      <c r="CR611" s="31"/>
      <c r="CS611" s="30"/>
      <c r="CT611" s="30"/>
      <c r="CU611" s="30"/>
      <c r="CV611" s="31"/>
      <c r="CW611" s="33"/>
      <c r="CX611" s="21"/>
      <c r="CY611" s="22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2"/>
      <c r="DQ611" s="31"/>
      <c r="DR611" s="30"/>
      <c r="DS611" s="30"/>
      <c r="DT611" s="30"/>
      <c r="DU611" s="31"/>
      <c r="DV611" s="33"/>
      <c r="DW611" s="21"/>
      <c r="DX611" s="22"/>
      <c r="DY611" s="31"/>
      <c r="DZ611" s="31"/>
      <c r="EA611" s="31"/>
      <c r="EB611" s="31"/>
    </row>
    <row r="612" spans="1:132" s="26" customFormat="1" ht="18.75">
      <c r="A612" s="21"/>
      <c r="B612" s="22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2"/>
      <c r="T612" s="31"/>
      <c r="U612" s="31"/>
      <c r="V612" s="31"/>
      <c r="W612" s="31"/>
      <c r="X612" s="30"/>
      <c r="Y612" s="30"/>
      <c r="Z612" s="30"/>
      <c r="AA612" s="21"/>
      <c r="AB612" s="22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2"/>
      <c r="AT612" s="31"/>
      <c r="AU612" s="30"/>
      <c r="AV612" s="30"/>
      <c r="AW612" s="30"/>
      <c r="AX612" s="31"/>
      <c r="AY612" s="33"/>
      <c r="AZ612" s="21"/>
      <c r="BA612" s="22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2"/>
      <c r="BS612" s="31"/>
      <c r="BT612" s="30"/>
      <c r="BU612" s="30"/>
      <c r="BV612" s="30"/>
      <c r="BW612" s="31"/>
      <c r="BX612" s="33"/>
      <c r="BY612" s="21"/>
      <c r="BZ612" s="22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2"/>
      <c r="CR612" s="31"/>
      <c r="CS612" s="30"/>
      <c r="CT612" s="30"/>
      <c r="CU612" s="30"/>
      <c r="CV612" s="31"/>
      <c r="CW612" s="33"/>
      <c r="CX612" s="21"/>
      <c r="CY612" s="22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2"/>
      <c r="DQ612" s="31"/>
      <c r="DR612" s="30"/>
      <c r="DS612" s="30"/>
      <c r="DT612" s="30"/>
      <c r="DU612" s="31"/>
      <c r="DV612" s="33"/>
      <c r="DW612" s="21"/>
      <c r="DX612" s="22"/>
      <c r="DY612" s="31"/>
      <c r="DZ612" s="31"/>
      <c r="EA612" s="31"/>
      <c r="EB612" s="31"/>
    </row>
    <row r="613" spans="1:132" s="26" customFormat="1" ht="18.75">
      <c r="A613" s="21"/>
      <c r="B613" s="22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2"/>
      <c r="T613" s="31"/>
      <c r="U613" s="31"/>
      <c r="V613" s="31"/>
      <c r="W613" s="31"/>
      <c r="X613" s="30"/>
      <c r="Y613" s="30"/>
      <c r="Z613" s="30"/>
      <c r="AA613" s="21"/>
      <c r="AB613" s="22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2"/>
      <c r="AT613" s="31"/>
      <c r="AU613" s="30"/>
      <c r="AV613" s="30"/>
      <c r="AW613" s="30"/>
      <c r="AX613" s="31"/>
      <c r="AY613" s="33"/>
      <c r="AZ613" s="21"/>
      <c r="BA613" s="22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2"/>
      <c r="BS613" s="31"/>
      <c r="BT613" s="30"/>
      <c r="BU613" s="30"/>
      <c r="BV613" s="30"/>
      <c r="BW613" s="31"/>
      <c r="BX613" s="33"/>
      <c r="BY613" s="21"/>
      <c r="BZ613" s="22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2"/>
      <c r="CR613" s="31"/>
      <c r="CS613" s="30"/>
      <c r="CT613" s="30"/>
      <c r="CU613" s="30"/>
      <c r="CV613" s="31"/>
      <c r="CW613" s="33"/>
      <c r="CX613" s="21"/>
      <c r="CY613" s="22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2"/>
      <c r="DQ613" s="31"/>
      <c r="DR613" s="30"/>
      <c r="DS613" s="30"/>
      <c r="DT613" s="30"/>
      <c r="DU613" s="31"/>
      <c r="DV613" s="33"/>
      <c r="DW613" s="21"/>
      <c r="DX613" s="22"/>
      <c r="DY613" s="31"/>
      <c r="DZ613" s="31"/>
      <c r="EA613" s="31"/>
      <c r="EB613" s="31"/>
    </row>
    <row r="614" spans="1:132" s="26" customFormat="1" ht="18.75">
      <c r="A614" s="21"/>
      <c r="B614" s="22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2"/>
      <c r="T614" s="31"/>
      <c r="U614" s="31"/>
      <c r="V614" s="31"/>
      <c r="W614" s="31"/>
      <c r="X614" s="30"/>
      <c r="Y614" s="30"/>
      <c r="Z614" s="30"/>
      <c r="AA614" s="21"/>
      <c r="AB614" s="22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2"/>
      <c r="AT614" s="31"/>
      <c r="AU614" s="30"/>
      <c r="AV614" s="30"/>
      <c r="AW614" s="30"/>
      <c r="AX614" s="31"/>
      <c r="AY614" s="33"/>
      <c r="AZ614" s="21"/>
      <c r="BA614" s="22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2"/>
      <c r="BS614" s="31"/>
      <c r="BT614" s="30"/>
      <c r="BU614" s="30"/>
      <c r="BV614" s="30"/>
      <c r="BW614" s="31"/>
      <c r="BX614" s="33"/>
      <c r="BY614" s="21"/>
      <c r="BZ614" s="22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2"/>
      <c r="CR614" s="31"/>
      <c r="CS614" s="30"/>
      <c r="CT614" s="30"/>
      <c r="CU614" s="30"/>
      <c r="CV614" s="31"/>
      <c r="CW614" s="33"/>
      <c r="CX614" s="21"/>
      <c r="CY614" s="22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2"/>
      <c r="DQ614" s="31"/>
      <c r="DR614" s="30"/>
      <c r="DS614" s="30"/>
      <c r="DT614" s="30"/>
      <c r="DU614" s="31"/>
      <c r="DV614" s="33"/>
      <c r="DW614" s="21"/>
      <c r="DX614" s="22"/>
      <c r="DY614" s="31"/>
      <c r="DZ614" s="31"/>
      <c r="EA614" s="31"/>
      <c r="EB614" s="31"/>
    </row>
    <row r="615" spans="1:132" s="26" customFormat="1" ht="18.75">
      <c r="A615" s="21"/>
      <c r="B615" s="22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2"/>
      <c r="T615" s="31"/>
      <c r="U615" s="31"/>
      <c r="V615" s="31"/>
      <c r="W615" s="31"/>
      <c r="X615" s="30"/>
      <c r="Y615" s="30"/>
      <c r="Z615" s="30"/>
      <c r="AA615" s="21"/>
      <c r="AB615" s="22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2"/>
      <c r="AT615" s="31"/>
      <c r="AU615" s="30"/>
      <c r="AV615" s="30"/>
      <c r="AW615" s="30"/>
      <c r="AX615" s="31"/>
      <c r="AY615" s="33"/>
      <c r="AZ615" s="21"/>
      <c r="BA615" s="22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2"/>
      <c r="BS615" s="31"/>
      <c r="BT615" s="30"/>
      <c r="BU615" s="30"/>
      <c r="BV615" s="30"/>
      <c r="BW615" s="31"/>
      <c r="BX615" s="33"/>
      <c r="BY615" s="21"/>
      <c r="BZ615" s="22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2"/>
      <c r="CR615" s="31"/>
      <c r="CS615" s="30"/>
      <c r="CT615" s="30"/>
      <c r="CU615" s="30"/>
      <c r="CV615" s="31"/>
      <c r="CW615" s="33"/>
      <c r="CX615" s="21"/>
      <c r="CY615" s="22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2"/>
      <c r="DQ615" s="31"/>
      <c r="DR615" s="30"/>
      <c r="DS615" s="30"/>
      <c r="DT615" s="30"/>
      <c r="DU615" s="31"/>
      <c r="DV615" s="33"/>
      <c r="DW615" s="21"/>
      <c r="DX615" s="22"/>
      <c r="DY615" s="31"/>
      <c r="DZ615" s="31"/>
      <c r="EA615" s="31"/>
      <c r="EB615" s="31"/>
    </row>
    <row r="616" spans="1:132" s="26" customFormat="1" ht="18.75">
      <c r="A616" s="102"/>
      <c r="B616" s="102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102"/>
      <c r="AB616" s="102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40"/>
      <c r="AZ616" s="102"/>
      <c r="BA616" s="102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40"/>
      <c r="BY616" s="102"/>
      <c r="BZ616" s="102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  <c r="CN616" s="39"/>
      <c r="CO616" s="39"/>
      <c r="CP616" s="39"/>
      <c r="CQ616" s="39"/>
      <c r="CR616" s="39"/>
      <c r="CS616" s="39"/>
      <c r="CT616" s="39"/>
      <c r="CU616" s="39"/>
      <c r="CV616" s="39"/>
      <c r="CW616" s="40"/>
      <c r="CX616" s="102"/>
      <c r="CY616" s="102"/>
      <c r="CZ616" s="39"/>
      <c r="DA616" s="39"/>
      <c r="DB616" s="39"/>
      <c r="DC616" s="39"/>
      <c r="DD616" s="39"/>
      <c r="DE616" s="39"/>
      <c r="DF616" s="39"/>
      <c r="DG616" s="39"/>
      <c r="DH616" s="39"/>
      <c r="DI616" s="39"/>
      <c r="DJ616" s="39"/>
      <c r="DK616" s="39"/>
      <c r="DL616" s="39"/>
      <c r="DM616" s="39"/>
      <c r="DN616" s="39"/>
      <c r="DO616" s="39"/>
      <c r="DP616" s="39"/>
      <c r="DQ616" s="39"/>
      <c r="DR616" s="39"/>
      <c r="DS616" s="39"/>
      <c r="DT616" s="39"/>
      <c r="DU616" s="39"/>
      <c r="DV616" s="40"/>
      <c r="DW616" s="102"/>
      <c r="DX616" s="102"/>
      <c r="DY616" s="39"/>
      <c r="DZ616" s="39"/>
      <c r="EA616" s="39"/>
      <c r="EB616" s="39"/>
    </row>
    <row r="617" spans="1:132" s="26" customFormat="1" ht="18.75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  <c r="BD617" s="103"/>
      <c r="BE617" s="103"/>
      <c r="BF617" s="103"/>
      <c r="BG617" s="103"/>
      <c r="BH617" s="103"/>
      <c r="BI617" s="103"/>
      <c r="BJ617" s="103"/>
      <c r="BK617" s="103"/>
      <c r="BL617" s="103"/>
      <c r="BM617" s="103"/>
      <c r="BN617" s="103"/>
      <c r="BO617" s="103"/>
      <c r="BP617" s="103"/>
      <c r="BQ617" s="103"/>
      <c r="BR617" s="103"/>
      <c r="BS617" s="103"/>
      <c r="BT617" s="103"/>
      <c r="BU617" s="103"/>
      <c r="BV617" s="103"/>
      <c r="BW617" s="103"/>
      <c r="BX617" s="103"/>
      <c r="BY617" s="103"/>
      <c r="BZ617" s="103"/>
      <c r="CA617" s="103"/>
      <c r="CB617" s="103"/>
      <c r="CC617" s="103"/>
      <c r="CD617" s="103"/>
      <c r="CE617" s="103"/>
      <c r="CF617" s="103"/>
      <c r="CG617" s="103"/>
      <c r="CH617" s="103"/>
      <c r="CI617" s="103"/>
      <c r="CJ617" s="103"/>
      <c r="CK617" s="103"/>
      <c r="CL617" s="103"/>
      <c r="CM617" s="103"/>
      <c r="CN617" s="103"/>
      <c r="CO617" s="103"/>
      <c r="CP617" s="103"/>
      <c r="CQ617" s="103"/>
      <c r="CR617" s="103"/>
      <c r="CS617" s="103"/>
      <c r="CT617" s="103"/>
      <c r="CU617" s="103"/>
      <c r="CV617" s="103"/>
      <c r="CW617" s="103"/>
      <c r="CX617" s="103"/>
      <c r="CY617" s="103"/>
      <c r="CZ617" s="103"/>
      <c r="DA617" s="103"/>
      <c r="DB617" s="103"/>
      <c r="DC617" s="103"/>
      <c r="DD617" s="103"/>
      <c r="DE617" s="103"/>
      <c r="DF617" s="103"/>
      <c r="DG617" s="103"/>
      <c r="DH617" s="103"/>
      <c r="DI617" s="103"/>
      <c r="DJ617" s="103"/>
      <c r="DK617" s="103"/>
      <c r="DL617" s="103"/>
      <c r="DM617" s="103"/>
      <c r="DN617" s="103"/>
      <c r="DO617" s="103"/>
      <c r="DP617" s="103"/>
      <c r="DQ617" s="103"/>
      <c r="DR617" s="103"/>
      <c r="DS617" s="103"/>
      <c r="DT617" s="103"/>
      <c r="DU617" s="103"/>
      <c r="DV617" s="103"/>
      <c r="DW617" s="103"/>
      <c r="DX617" s="103"/>
      <c r="DY617" s="103"/>
      <c r="DZ617" s="103"/>
      <c r="EA617" s="103"/>
      <c r="EB617" s="103"/>
    </row>
    <row r="618" spans="1:132" s="26" customFormat="1" ht="18.75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  <c r="AE618" s="101"/>
      <c r="AF618" s="101"/>
      <c r="AG618" s="101"/>
      <c r="AH618" s="101"/>
      <c r="AI618" s="101"/>
      <c r="AJ618" s="101"/>
      <c r="AK618" s="101"/>
      <c r="AL618" s="101"/>
      <c r="AM618" s="101"/>
      <c r="AN618" s="101"/>
      <c r="AO618" s="101"/>
      <c r="AP618" s="101"/>
      <c r="AQ618" s="101"/>
      <c r="AR618" s="101"/>
      <c r="AS618" s="101"/>
      <c r="AT618" s="101"/>
      <c r="AU618" s="101"/>
      <c r="AV618" s="101"/>
      <c r="AW618" s="101"/>
      <c r="AX618" s="101"/>
      <c r="AY618" s="101"/>
      <c r="AZ618" s="101"/>
      <c r="BA618" s="101"/>
      <c r="BB618" s="101"/>
      <c r="BC618" s="101"/>
      <c r="BD618" s="101"/>
      <c r="BE618" s="101"/>
      <c r="BF618" s="101"/>
      <c r="BG618" s="101"/>
      <c r="BH618" s="101"/>
      <c r="BI618" s="101"/>
      <c r="BJ618" s="101"/>
      <c r="BK618" s="101"/>
      <c r="BL618" s="101"/>
      <c r="BM618" s="101"/>
      <c r="BN618" s="101"/>
      <c r="BO618" s="101"/>
      <c r="BP618" s="101"/>
      <c r="BQ618" s="101"/>
      <c r="BR618" s="101"/>
      <c r="BS618" s="101"/>
      <c r="BT618" s="101"/>
      <c r="BU618" s="101"/>
      <c r="BV618" s="101"/>
      <c r="BW618" s="101"/>
      <c r="BX618" s="101"/>
      <c r="BY618" s="101"/>
      <c r="BZ618" s="101"/>
      <c r="CA618" s="101"/>
      <c r="CB618" s="101"/>
      <c r="CC618" s="101"/>
      <c r="CD618" s="101"/>
      <c r="CE618" s="101"/>
      <c r="CF618" s="101"/>
      <c r="CG618" s="101"/>
      <c r="CH618" s="101"/>
      <c r="CI618" s="101"/>
      <c r="CJ618" s="101"/>
      <c r="CK618" s="101"/>
      <c r="CL618" s="101"/>
      <c r="CM618" s="101"/>
      <c r="CN618" s="101"/>
      <c r="CO618" s="101"/>
      <c r="CP618" s="101"/>
      <c r="CQ618" s="101"/>
      <c r="CR618" s="101"/>
      <c r="CS618" s="101"/>
      <c r="CT618" s="101"/>
      <c r="CU618" s="101"/>
      <c r="CV618" s="101"/>
      <c r="CW618" s="101"/>
      <c r="CX618" s="101"/>
      <c r="CY618" s="101"/>
      <c r="CZ618" s="101"/>
      <c r="DA618" s="101"/>
      <c r="DB618" s="101"/>
      <c r="DC618" s="101"/>
      <c r="DD618" s="101"/>
      <c r="DE618" s="101"/>
      <c r="DF618" s="101"/>
      <c r="DG618" s="101"/>
      <c r="DH618" s="101"/>
      <c r="DI618" s="101"/>
      <c r="DJ618" s="101"/>
      <c r="DK618" s="101"/>
      <c r="DL618" s="101"/>
      <c r="DM618" s="101"/>
      <c r="DN618" s="101"/>
      <c r="DO618" s="101"/>
      <c r="DP618" s="101"/>
      <c r="DQ618" s="101"/>
      <c r="DR618" s="101"/>
      <c r="DS618" s="101"/>
      <c r="DT618" s="101"/>
      <c r="DU618" s="101"/>
      <c r="DV618" s="101"/>
      <c r="DW618" s="101"/>
      <c r="DX618" s="101"/>
      <c r="DY618" s="101"/>
      <c r="DZ618" s="101"/>
      <c r="EA618" s="101"/>
      <c r="EB618" s="101"/>
    </row>
    <row r="619" spans="1:132" s="26" customFormat="1" ht="18.75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  <c r="AE619" s="101"/>
      <c r="AF619" s="101"/>
      <c r="AG619" s="101"/>
      <c r="AH619" s="101"/>
      <c r="AI619" s="101"/>
      <c r="AJ619" s="101"/>
      <c r="AK619" s="101"/>
      <c r="AL619" s="101"/>
      <c r="AM619" s="101"/>
      <c r="AN619" s="101"/>
      <c r="AO619" s="101"/>
      <c r="AP619" s="101"/>
      <c r="AQ619" s="101"/>
      <c r="AR619" s="101"/>
      <c r="AS619" s="101"/>
      <c r="AT619" s="101"/>
      <c r="AU619" s="101"/>
      <c r="AV619" s="101"/>
      <c r="AW619" s="101"/>
      <c r="AX619" s="101"/>
      <c r="AY619" s="101"/>
      <c r="AZ619" s="101"/>
      <c r="BA619" s="101"/>
      <c r="BB619" s="101"/>
      <c r="BC619" s="101"/>
      <c r="BD619" s="101"/>
      <c r="BE619" s="101"/>
      <c r="BF619" s="101"/>
      <c r="BG619" s="101"/>
      <c r="BH619" s="101"/>
      <c r="BI619" s="101"/>
      <c r="BJ619" s="101"/>
      <c r="BK619" s="101"/>
      <c r="BL619" s="101"/>
      <c r="BM619" s="101"/>
      <c r="BN619" s="101"/>
      <c r="BO619" s="101"/>
      <c r="BP619" s="101"/>
      <c r="BQ619" s="101"/>
      <c r="BR619" s="101"/>
      <c r="BS619" s="101"/>
      <c r="BT619" s="101"/>
      <c r="BU619" s="101"/>
      <c r="BV619" s="101"/>
      <c r="BW619" s="101"/>
      <c r="BX619" s="101"/>
      <c r="BY619" s="101"/>
      <c r="BZ619" s="101"/>
      <c r="CA619" s="101"/>
      <c r="CB619" s="101"/>
      <c r="CC619" s="101"/>
      <c r="CD619" s="101"/>
      <c r="CE619" s="101"/>
      <c r="CF619" s="101"/>
      <c r="CG619" s="101"/>
      <c r="CH619" s="101"/>
      <c r="CI619" s="101"/>
      <c r="CJ619" s="101"/>
      <c r="CK619" s="101"/>
      <c r="CL619" s="101"/>
      <c r="CM619" s="101"/>
      <c r="CN619" s="101"/>
      <c r="CO619" s="101"/>
      <c r="CP619" s="101"/>
      <c r="CQ619" s="101"/>
      <c r="CR619" s="101"/>
      <c r="CS619" s="101"/>
      <c r="CT619" s="101"/>
      <c r="CU619" s="101"/>
      <c r="CV619" s="101"/>
      <c r="CW619" s="101"/>
      <c r="CX619" s="101"/>
      <c r="CY619" s="101"/>
      <c r="CZ619" s="101"/>
      <c r="DA619" s="101"/>
      <c r="DB619" s="101"/>
      <c r="DC619" s="101"/>
      <c r="DD619" s="101"/>
      <c r="DE619" s="101"/>
      <c r="DF619" s="101"/>
      <c r="DG619" s="101"/>
      <c r="DH619" s="101"/>
      <c r="DI619" s="101"/>
      <c r="DJ619" s="101"/>
      <c r="DK619" s="101"/>
      <c r="DL619" s="101"/>
      <c r="DM619" s="101"/>
      <c r="DN619" s="101"/>
      <c r="DO619" s="101"/>
      <c r="DP619" s="101"/>
      <c r="DQ619" s="101"/>
      <c r="DR619" s="101"/>
      <c r="DS619" s="101"/>
      <c r="DT619" s="101"/>
      <c r="DU619" s="101"/>
      <c r="DV619" s="101"/>
      <c r="DW619" s="101"/>
      <c r="DX619" s="101"/>
      <c r="DY619" s="101"/>
      <c r="DZ619" s="101"/>
      <c r="EA619" s="101"/>
      <c r="EB619" s="101"/>
    </row>
    <row r="620" spans="1:132" ht="16.5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>
      <pane xSplit="2" ySplit="6" topLeftCell="C13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55" orientation="landscape" r:id="rId1"/>
    </customSheetView>
  </customSheetViews>
  <mergeCells count="449">
    <mergeCell ref="A2:Z2"/>
    <mergeCell ref="A1:Z1"/>
    <mergeCell ref="AA4:AY4"/>
    <mergeCell ref="AZ4:BX4"/>
    <mergeCell ref="BY4:CW4"/>
    <mergeCell ref="CX4:DV4"/>
    <mergeCell ref="AA1:AY1"/>
    <mergeCell ref="AZ1:BX1"/>
    <mergeCell ref="BY1:CW1"/>
    <mergeCell ref="CX1:DV1"/>
    <mergeCell ref="AA2:AY2"/>
    <mergeCell ref="AZ2:BX2"/>
    <mergeCell ref="BY2:CW2"/>
    <mergeCell ref="CX2:DV2"/>
    <mergeCell ref="DW4:EB4"/>
    <mergeCell ref="AA3:AY3"/>
    <mergeCell ref="AZ3:BX3"/>
    <mergeCell ref="BY3:CW3"/>
    <mergeCell ref="CX3:DV3"/>
    <mergeCell ref="DW3:EB3"/>
    <mergeCell ref="A4:Z4"/>
    <mergeCell ref="AL5:AN5"/>
    <mergeCell ref="CG5:CI5"/>
    <mergeCell ref="CJ5:CL5"/>
    <mergeCell ref="CM5:CO5"/>
    <mergeCell ref="CP5:CR5"/>
    <mergeCell ref="CS5:CV5"/>
    <mergeCell ref="CW5:CW6"/>
    <mergeCell ref="BT5:BW5"/>
    <mergeCell ref="BX5:BX6"/>
    <mergeCell ref="BY5:BY6"/>
    <mergeCell ref="BZ5:BZ6"/>
    <mergeCell ref="CA5:CC5"/>
    <mergeCell ref="CD5:CF5"/>
    <mergeCell ref="DY5:EA5"/>
    <mergeCell ref="AI5:AK5"/>
    <mergeCell ref="DW5:DW6"/>
    <mergeCell ref="DL5:DN5"/>
    <mergeCell ref="A9:H9"/>
    <mergeCell ref="DW2:EB2"/>
    <mergeCell ref="DW1:EB1"/>
    <mergeCell ref="A3:Z3"/>
    <mergeCell ref="O5:Q5"/>
    <mergeCell ref="R5:T5"/>
    <mergeCell ref="X5:Z5"/>
    <mergeCell ref="A5:A6"/>
    <mergeCell ref="B5:B6"/>
    <mergeCell ref="C5:E5"/>
    <mergeCell ref="F5:H5"/>
    <mergeCell ref="I5:K5"/>
    <mergeCell ref="L5:N5"/>
    <mergeCell ref="U5:W5"/>
    <mergeCell ref="AO5:AQ5"/>
    <mergeCell ref="AR5:AT5"/>
    <mergeCell ref="AU5:AX5"/>
    <mergeCell ref="AY5:AY6"/>
    <mergeCell ref="AZ5:AZ6"/>
    <mergeCell ref="BA5:BA6"/>
    <mergeCell ref="AA5:AA6"/>
    <mergeCell ref="AB5:AB6"/>
    <mergeCell ref="AC5:AE5"/>
    <mergeCell ref="AF5:AH5"/>
    <mergeCell ref="DX5:DX6"/>
    <mergeCell ref="CX5:CX6"/>
    <mergeCell ref="CY5:CY6"/>
    <mergeCell ref="CZ5:DB5"/>
    <mergeCell ref="DC5:DE5"/>
    <mergeCell ref="DF5:DH5"/>
    <mergeCell ref="DI5:DK5"/>
    <mergeCell ref="BB5:BD5"/>
    <mergeCell ref="BE5:BG5"/>
    <mergeCell ref="BH5:BJ5"/>
    <mergeCell ref="BK5:BM5"/>
    <mergeCell ref="BN5:BP5"/>
    <mergeCell ref="BQ5:BS5"/>
    <mergeCell ref="DO5:DQ5"/>
    <mergeCell ref="DR5:DU5"/>
    <mergeCell ref="DV5:DV6"/>
    <mergeCell ref="CX22:CY22"/>
    <mergeCell ref="DW22:DX22"/>
    <mergeCell ref="AA22:AB22"/>
    <mergeCell ref="AZ22:BA22"/>
    <mergeCell ref="BY22:BZ22"/>
    <mergeCell ref="A22:B22"/>
    <mergeCell ref="AA38:AY38"/>
    <mergeCell ref="CX36:CY36"/>
    <mergeCell ref="DW36:DX36"/>
    <mergeCell ref="A37:Z37"/>
    <mergeCell ref="AA37:AY37"/>
    <mergeCell ref="AZ37:BX37"/>
    <mergeCell ref="AA36:AB36"/>
    <mergeCell ref="AZ36:BA36"/>
    <mergeCell ref="BY36:BZ36"/>
    <mergeCell ref="A36:B36"/>
    <mergeCell ref="BY37:CW37"/>
    <mergeCell ref="CX37:DV37"/>
    <mergeCell ref="DW37:EB37"/>
    <mergeCell ref="AA39:AY39"/>
    <mergeCell ref="AZ39:BX39"/>
    <mergeCell ref="BY39:CW39"/>
    <mergeCell ref="CX39:DV39"/>
    <mergeCell ref="DW39:EB39"/>
    <mergeCell ref="A40:Z40"/>
    <mergeCell ref="AZ38:BX38"/>
    <mergeCell ref="BY38:CW38"/>
    <mergeCell ref="CX38:DV38"/>
    <mergeCell ref="DW38:EB38"/>
    <mergeCell ref="A39:Z39"/>
    <mergeCell ref="A38:Z38"/>
    <mergeCell ref="CX40:DV40"/>
    <mergeCell ref="DW40:EB40"/>
    <mergeCell ref="C42:E42"/>
    <mergeCell ref="F42:H42"/>
    <mergeCell ref="I42:K42"/>
    <mergeCell ref="A41:Z41"/>
    <mergeCell ref="AA40:AY40"/>
    <mergeCell ref="AZ40:BX40"/>
    <mergeCell ref="BY40:CW40"/>
    <mergeCell ref="L42:N42"/>
    <mergeCell ref="O42:Q42"/>
    <mergeCell ref="R42:T42"/>
    <mergeCell ref="X42:Z42"/>
    <mergeCell ref="AA41:AY41"/>
    <mergeCell ref="AZ41:BX41"/>
    <mergeCell ref="BY41:CW41"/>
    <mergeCell ref="CA42:CC42"/>
    <mergeCell ref="BA42:BA43"/>
    <mergeCell ref="BB42:BD42"/>
    <mergeCell ref="BE42:BG42"/>
    <mergeCell ref="BH42:BJ42"/>
    <mergeCell ref="BK42:BM42"/>
    <mergeCell ref="BN42:BP42"/>
    <mergeCell ref="CX41:DV41"/>
    <mergeCell ref="DW41:EB41"/>
    <mergeCell ref="AL42:AN42"/>
    <mergeCell ref="AO42:AQ42"/>
    <mergeCell ref="AR42:AT42"/>
    <mergeCell ref="AU42:AX42"/>
    <mergeCell ref="AY42:AY43"/>
    <mergeCell ref="AZ42:AZ43"/>
    <mergeCell ref="AA42:AA43"/>
    <mergeCell ref="AB42:AB43"/>
    <mergeCell ref="AC42:AE42"/>
    <mergeCell ref="AF42:AH42"/>
    <mergeCell ref="AI42:AK42"/>
    <mergeCell ref="CD42:CF42"/>
    <mergeCell ref="CG42:CI42"/>
    <mergeCell ref="CJ42:CL42"/>
    <mergeCell ref="CM42:CO42"/>
    <mergeCell ref="CP42:CR42"/>
    <mergeCell ref="CS42:CV42"/>
    <mergeCell ref="BQ42:BS42"/>
    <mergeCell ref="BT42:BW42"/>
    <mergeCell ref="BX42:BX43"/>
    <mergeCell ref="BY42:BY43"/>
    <mergeCell ref="BZ42:BZ43"/>
    <mergeCell ref="BY56:BZ56"/>
    <mergeCell ref="CX56:CY56"/>
    <mergeCell ref="DW56:DX56"/>
    <mergeCell ref="A57:Z57"/>
    <mergeCell ref="AA57:AY57"/>
    <mergeCell ref="DX42:DX43"/>
    <mergeCell ref="DY42:EA42"/>
    <mergeCell ref="A56:B56"/>
    <mergeCell ref="AA56:AB56"/>
    <mergeCell ref="AZ56:BA56"/>
    <mergeCell ref="DI42:DK42"/>
    <mergeCell ref="DL42:DN42"/>
    <mergeCell ref="DO42:DQ42"/>
    <mergeCell ref="DR42:DU42"/>
    <mergeCell ref="DV42:DV43"/>
    <mergeCell ref="DW42:DW43"/>
    <mergeCell ref="CW42:CW43"/>
    <mergeCell ref="CX42:CX43"/>
    <mergeCell ref="CY42:CY43"/>
    <mergeCell ref="CZ42:DB42"/>
    <mergeCell ref="DC42:DE42"/>
    <mergeCell ref="DF42:DH42"/>
    <mergeCell ref="A42:A43"/>
    <mergeCell ref="B42:B43"/>
    <mergeCell ref="AA59:AY59"/>
    <mergeCell ref="AZ59:BX59"/>
    <mergeCell ref="BY59:CW59"/>
    <mergeCell ref="CX59:DV59"/>
    <mergeCell ref="DW59:EB59"/>
    <mergeCell ref="AA58:AY58"/>
    <mergeCell ref="AZ58:BX58"/>
    <mergeCell ref="BY58:CW58"/>
    <mergeCell ref="CX58:DV58"/>
    <mergeCell ref="DW58:EB58"/>
    <mergeCell ref="A59:Z59"/>
    <mergeCell ref="AZ57:BX57"/>
    <mergeCell ref="BY57:CW57"/>
    <mergeCell ref="CX57:DV57"/>
    <mergeCell ref="DW57:EB57"/>
    <mergeCell ref="A58:Z58"/>
    <mergeCell ref="A62:A63"/>
    <mergeCell ref="B62:B63"/>
    <mergeCell ref="C62:E62"/>
    <mergeCell ref="F62:H62"/>
    <mergeCell ref="I62:K62"/>
    <mergeCell ref="L62:N62"/>
    <mergeCell ref="AA61:AY61"/>
    <mergeCell ref="AZ61:BX61"/>
    <mergeCell ref="BY61:CW61"/>
    <mergeCell ref="CX61:DV61"/>
    <mergeCell ref="DW61:EB61"/>
    <mergeCell ref="AA60:AY60"/>
    <mergeCell ref="AZ60:BX60"/>
    <mergeCell ref="BY60:CW60"/>
    <mergeCell ref="CX60:DV60"/>
    <mergeCell ref="DW60:EB60"/>
    <mergeCell ref="A61:Z61"/>
    <mergeCell ref="A60:Z60"/>
    <mergeCell ref="O62:Q62"/>
    <mergeCell ref="R62:T62"/>
    <mergeCell ref="X62:Z62"/>
    <mergeCell ref="BT62:BW62"/>
    <mergeCell ref="BX62:BX63"/>
    <mergeCell ref="BY62:BY63"/>
    <mergeCell ref="BZ62:BZ63"/>
    <mergeCell ref="AF62:AH62"/>
    <mergeCell ref="AI62:AK62"/>
    <mergeCell ref="AL62:AN62"/>
    <mergeCell ref="AA62:AA63"/>
    <mergeCell ref="AB62:AB63"/>
    <mergeCell ref="AC62:AE62"/>
    <mergeCell ref="CA62:CC62"/>
    <mergeCell ref="CD62:CF62"/>
    <mergeCell ref="BB62:BD62"/>
    <mergeCell ref="BE62:BG62"/>
    <mergeCell ref="BH62:BJ62"/>
    <mergeCell ref="BK62:BM62"/>
    <mergeCell ref="BN62:BP62"/>
    <mergeCell ref="BQ62:BS62"/>
    <mergeCell ref="AO62:AQ62"/>
    <mergeCell ref="AR62:AT62"/>
    <mergeCell ref="AU62:AX62"/>
    <mergeCell ref="AY62:AY63"/>
    <mergeCell ref="AZ62:AZ63"/>
    <mergeCell ref="BA62:BA63"/>
    <mergeCell ref="DL62:DN62"/>
    <mergeCell ref="DO62:DQ62"/>
    <mergeCell ref="DR62:DU62"/>
    <mergeCell ref="DV62:DV63"/>
    <mergeCell ref="DW62:DW63"/>
    <mergeCell ref="DX62:DX63"/>
    <mergeCell ref="CX62:CX63"/>
    <mergeCell ref="CY62:CY63"/>
    <mergeCell ref="CZ62:DB62"/>
    <mergeCell ref="DC62:DE62"/>
    <mergeCell ref="DF62:DH62"/>
    <mergeCell ref="DI62:DK62"/>
    <mergeCell ref="CX80:DV80"/>
    <mergeCell ref="DW80:EB80"/>
    <mergeCell ref="A77:Z77"/>
    <mergeCell ref="AA77:AY77"/>
    <mergeCell ref="AZ77:BX77"/>
    <mergeCell ref="AA76:AB76"/>
    <mergeCell ref="AZ76:BA76"/>
    <mergeCell ref="BY76:BZ76"/>
    <mergeCell ref="DY62:EA62"/>
    <mergeCell ref="A76:B76"/>
    <mergeCell ref="AA79:AY79"/>
    <mergeCell ref="AZ79:BX79"/>
    <mergeCell ref="BY79:CW79"/>
    <mergeCell ref="CX79:DV79"/>
    <mergeCell ref="DW79:EB79"/>
    <mergeCell ref="CG62:CI62"/>
    <mergeCell ref="CJ62:CL62"/>
    <mergeCell ref="CM62:CO62"/>
    <mergeCell ref="CP62:CR62"/>
    <mergeCell ref="CS62:CV62"/>
    <mergeCell ref="CW62:CW63"/>
    <mergeCell ref="AA78:AY78"/>
    <mergeCell ref="CX76:CY76"/>
    <mergeCell ref="DW76:DX76"/>
    <mergeCell ref="AZ78:BX78"/>
    <mergeCell ref="BY78:CW78"/>
    <mergeCell ref="CX78:DV78"/>
    <mergeCell ref="DW78:EB78"/>
    <mergeCell ref="A79:Z79"/>
    <mergeCell ref="BY77:CW77"/>
    <mergeCell ref="CX77:DV77"/>
    <mergeCell ref="DW77:EB77"/>
    <mergeCell ref="A78:Z78"/>
    <mergeCell ref="B82:B83"/>
    <mergeCell ref="C82:E82"/>
    <mergeCell ref="F82:H82"/>
    <mergeCell ref="I82:K82"/>
    <mergeCell ref="A81:Z81"/>
    <mergeCell ref="AA80:AY80"/>
    <mergeCell ref="AZ80:BX80"/>
    <mergeCell ref="BY80:CW80"/>
    <mergeCell ref="L82:N82"/>
    <mergeCell ref="O82:Q82"/>
    <mergeCell ref="R82:T82"/>
    <mergeCell ref="X82:Z82"/>
    <mergeCell ref="AA81:AY81"/>
    <mergeCell ref="AZ81:BX81"/>
    <mergeCell ref="BY81:CW81"/>
    <mergeCell ref="CA82:CC82"/>
    <mergeCell ref="BA82:BA83"/>
    <mergeCell ref="BB82:BD82"/>
    <mergeCell ref="BE82:BG82"/>
    <mergeCell ref="BH82:BJ82"/>
    <mergeCell ref="BK82:BM82"/>
    <mergeCell ref="BN82:BP82"/>
    <mergeCell ref="A80:Z80"/>
    <mergeCell ref="CX81:DV81"/>
    <mergeCell ref="DW81:EB81"/>
    <mergeCell ref="AL82:AN82"/>
    <mergeCell ref="AO82:AQ82"/>
    <mergeCell ref="AR82:AT82"/>
    <mergeCell ref="AU82:AX82"/>
    <mergeCell ref="AY82:AY83"/>
    <mergeCell ref="AZ82:AZ83"/>
    <mergeCell ref="AA82:AA83"/>
    <mergeCell ref="AB82:AB83"/>
    <mergeCell ref="AC82:AE82"/>
    <mergeCell ref="AF82:AH82"/>
    <mergeCell ref="AI82:AK82"/>
    <mergeCell ref="CD82:CF82"/>
    <mergeCell ref="CG82:CI82"/>
    <mergeCell ref="CJ82:CL82"/>
    <mergeCell ref="CM82:CO82"/>
    <mergeCell ref="CP82:CR82"/>
    <mergeCell ref="CS82:CV82"/>
    <mergeCell ref="BQ82:BS82"/>
    <mergeCell ref="BT82:BW82"/>
    <mergeCell ref="BX82:BX83"/>
    <mergeCell ref="BY82:BY83"/>
    <mergeCell ref="BZ82:BZ83"/>
    <mergeCell ref="DW98:EB98"/>
    <mergeCell ref="BY96:BZ96"/>
    <mergeCell ref="CX96:CY96"/>
    <mergeCell ref="DW96:DX96"/>
    <mergeCell ref="A97:Z97"/>
    <mergeCell ref="AA97:AY97"/>
    <mergeCell ref="DX82:DX83"/>
    <mergeCell ref="DY82:EA82"/>
    <mergeCell ref="A96:B96"/>
    <mergeCell ref="AA96:AB96"/>
    <mergeCell ref="AZ96:BA96"/>
    <mergeCell ref="DI82:DK82"/>
    <mergeCell ref="DL82:DN82"/>
    <mergeCell ref="DO82:DQ82"/>
    <mergeCell ref="DR82:DU82"/>
    <mergeCell ref="DV82:DV83"/>
    <mergeCell ref="DW82:DW83"/>
    <mergeCell ref="CW82:CW83"/>
    <mergeCell ref="CX82:CX83"/>
    <mergeCell ref="CY82:CY83"/>
    <mergeCell ref="CZ82:DB82"/>
    <mergeCell ref="DC82:DE82"/>
    <mergeCell ref="DF82:DH82"/>
    <mergeCell ref="A82:A83"/>
    <mergeCell ref="CX97:DV97"/>
    <mergeCell ref="DW97:EB97"/>
    <mergeCell ref="A98:Z98"/>
    <mergeCell ref="AA101:AY101"/>
    <mergeCell ref="AZ101:BX101"/>
    <mergeCell ref="BY101:CW101"/>
    <mergeCell ref="CX101:DV101"/>
    <mergeCell ref="DW101:EB101"/>
    <mergeCell ref="AA100:AY100"/>
    <mergeCell ref="AZ100:BX100"/>
    <mergeCell ref="BY100:CW100"/>
    <mergeCell ref="CX100:DV100"/>
    <mergeCell ref="DW100:EB100"/>
    <mergeCell ref="A101:Z101"/>
    <mergeCell ref="A100:Z100"/>
    <mergeCell ref="AA99:AY99"/>
    <mergeCell ref="AZ99:BX99"/>
    <mergeCell ref="BY99:CW99"/>
    <mergeCell ref="CX99:DV99"/>
    <mergeCell ref="DW99:EB99"/>
    <mergeCell ref="AA98:AY98"/>
    <mergeCell ref="AZ98:BX98"/>
    <mergeCell ref="BY98:CW98"/>
    <mergeCell ref="CX98:DV98"/>
    <mergeCell ref="A102:A103"/>
    <mergeCell ref="B102:B103"/>
    <mergeCell ref="C102:E102"/>
    <mergeCell ref="F102:H102"/>
    <mergeCell ref="I102:K102"/>
    <mergeCell ref="L102:N102"/>
    <mergeCell ref="A99:Z99"/>
    <mergeCell ref="AZ97:BX97"/>
    <mergeCell ref="BY97:CW97"/>
    <mergeCell ref="BN102:BP102"/>
    <mergeCell ref="BQ102:BS102"/>
    <mergeCell ref="AO102:AQ102"/>
    <mergeCell ref="AR102:AT102"/>
    <mergeCell ref="AU102:AX102"/>
    <mergeCell ref="AY102:AY103"/>
    <mergeCell ref="AZ102:AZ103"/>
    <mergeCell ref="BA102:BA103"/>
    <mergeCell ref="O102:Q102"/>
    <mergeCell ref="R102:T102"/>
    <mergeCell ref="X102:Z102"/>
    <mergeCell ref="AI102:AK102"/>
    <mergeCell ref="AL102:AN102"/>
    <mergeCell ref="CG102:CI102"/>
    <mergeCell ref="CJ102:CL102"/>
    <mergeCell ref="DV102:DV103"/>
    <mergeCell ref="DW102:DW103"/>
    <mergeCell ref="DX102:DX103"/>
    <mergeCell ref="CX102:CX103"/>
    <mergeCell ref="CY102:CY103"/>
    <mergeCell ref="CZ102:DB102"/>
    <mergeCell ref="DC102:DE102"/>
    <mergeCell ref="DF102:DH102"/>
    <mergeCell ref="DI102:DK102"/>
    <mergeCell ref="CW102:CW103"/>
    <mergeCell ref="BT102:BW102"/>
    <mergeCell ref="BX102:BX103"/>
    <mergeCell ref="BY102:BY103"/>
    <mergeCell ref="BB102:BD102"/>
    <mergeCell ref="BE102:BG102"/>
    <mergeCell ref="BH102:BJ102"/>
    <mergeCell ref="BK102:BM102"/>
    <mergeCell ref="BZ102:BZ103"/>
    <mergeCell ref="CA102:CC102"/>
    <mergeCell ref="CD102:CF102"/>
    <mergeCell ref="DY102:EA102"/>
    <mergeCell ref="A116:B116"/>
    <mergeCell ref="BY117:CW117"/>
    <mergeCell ref="CX117:DV117"/>
    <mergeCell ref="DW117:EB117"/>
    <mergeCell ref="A118:Z118"/>
    <mergeCell ref="CX116:CY116"/>
    <mergeCell ref="DW116:DX116"/>
    <mergeCell ref="A117:Z117"/>
    <mergeCell ref="AA117:AY117"/>
    <mergeCell ref="AZ117:BX117"/>
    <mergeCell ref="AA116:AB116"/>
    <mergeCell ref="AZ116:BA116"/>
    <mergeCell ref="BY116:BZ116"/>
    <mergeCell ref="DL102:DN102"/>
    <mergeCell ref="DO102:DQ102"/>
    <mergeCell ref="DR102:DU102"/>
    <mergeCell ref="AA102:AA103"/>
    <mergeCell ref="AB102:AB103"/>
    <mergeCell ref="AC102:AE102"/>
    <mergeCell ref="AF102:AH102"/>
    <mergeCell ref="CM102:CO102"/>
    <mergeCell ref="CP102:CR102"/>
    <mergeCell ref="CS102:CV102"/>
  </mergeCells>
  <pageMargins left="0.31496062992125984" right="0.11811023622047245" top="0.55118110236220474" bottom="0.35433070866141736" header="0.31496062992125984" footer="0.31496062992125984"/>
  <pageSetup paperSize="9" scale="5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9" sqref="L9"/>
    </sheetView>
  </sheetViews>
  <sheetFormatPr defaultRowHeight="15"/>
  <cols>
    <col min="1" max="1" width="9.140625" style="43"/>
    <col min="2" max="2" width="12.28515625" style="49" customWidth="1"/>
    <col min="3" max="3" width="10.42578125" style="43" customWidth="1"/>
    <col min="4" max="5" width="9.140625" style="43"/>
    <col min="6" max="6" width="11.140625" style="43" customWidth="1"/>
    <col min="7" max="7" width="9.140625" style="43"/>
    <col min="8" max="8" width="8.5703125" style="43" customWidth="1"/>
    <col min="9" max="9" width="10.28515625" style="43" customWidth="1"/>
    <col min="10" max="10" width="9.140625" style="43"/>
    <col min="11" max="11" width="8.42578125" style="43" customWidth="1"/>
    <col min="12" max="12" width="10.28515625" style="43" customWidth="1"/>
    <col min="13" max="13" width="9.140625" style="43"/>
    <col min="14" max="14" width="8.5703125" style="43" customWidth="1"/>
    <col min="15" max="15" width="10.5703125" style="43" customWidth="1"/>
    <col min="16" max="17" width="9.140625" style="43" customWidth="1"/>
    <col min="18" max="18" width="10" style="43" customWidth="1"/>
    <col min="19" max="19" width="9.5703125" style="43" customWidth="1"/>
    <col min="20" max="20" width="8.85546875" style="43" customWidth="1"/>
    <col min="21" max="21" width="10.140625" style="43" customWidth="1"/>
    <col min="22" max="22" width="9.85546875" style="43" customWidth="1"/>
    <col min="23" max="23" width="8.7109375" style="43" customWidth="1"/>
    <col min="24" max="24" width="10.28515625" style="43" customWidth="1"/>
    <col min="25" max="25" width="9.140625" style="43"/>
    <col min="26" max="26" width="8.42578125" style="43" customWidth="1"/>
    <col min="27" max="258" width="9.140625" style="43"/>
    <col min="259" max="259" width="15.42578125" style="43" customWidth="1"/>
    <col min="260" max="271" width="9.140625" style="43"/>
    <col min="272" max="276" width="9.140625" style="43" customWidth="1"/>
    <col min="277" max="277" width="9.85546875" style="43" customWidth="1"/>
    <col min="278" max="514" width="9.140625" style="43"/>
    <col min="515" max="515" width="15.42578125" style="43" customWidth="1"/>
    <col min="516" max="527" width="9.140625" style="43"/>
    <col min="528" max="532" width="9.140625" style="43" customWidth="1"/>
    <col min="533" max="533" width="9.85546875" style="43" customWidth="1"/>
    <col min="534" max="770" width="9.140625" style="43"/>
    <col min="771" max="771" width="15.42578125" style="43" customWidth="1"/>
    <col min="772" max="783" width="9.140625" style="43"/>
    <col min="784" max="788" width="9.140625" style="43" customWidth="1"/>
    <col min="789" max="789" width="9.85546875" style="43" customWidth="1"/>
    <col min="790" max="1026" width="9.140625" style="43"/>
    <col min="1027" max="1027" width="15.42578125" style="43" customWidth="1"/>
    <col min="1028" max="1039" width="9.140625" style="43"/>
    <col min="1040" max="1044" width="9.140625" style="43" customWidth="1"/>
    <col min="1045" max="1045" width="9.85546875" style="43" customWidth="1"/>
    <col min="1046" max="1282" width="9.140625" style="43"/>
    <col min="1283" max="1283" width="15.42578125" style="43" customWidth="1"/>
    <col min="1284" max="1295" width="9.140625" style="43"/>
    <col min="1296" max="1300" width="9.140625" style="43" customWidth="1"/>
    <col min="1301" max="1301" width="9.85546875" style="43" customWidth="1"/>
    <col min="1302" max="1538" width="9.140625" style="43"/>
    <col min="1539" max="1539" width="15.42578125" style="43" customWidth="1"/>
    <col min="1540" max="1551" width="9.140625" style="43"/>
    <col min="1552" max="1556" width="9.140625" style="43" customWidth="1"/>
    <col min="1557" max="1557" width="9.85546875" style="43" customWidth="1"/>
    <col min="1558" max="1794" width="9.140625" style="43"/>
    <col min="1795" max="1795" width="15.42578125" style="43" customWidth="1"/>
    <col min="1796" max="1807" width="9.140625" style="43"/>
    <col min="1808" max="1812" width="9.140625" style="43" customWidth="1"/>
    <col min="1813" max="1813" width="9.85546875" style="43" customWidth="1"/>
    <col min="1814" max="2050" width="9.140625" style="43"/>
    <col min="2051" max="2051" width="15.42578125" style="43" customWidth="1"/>
    <col min="2052" max="2063" width="9.140625" style="43"/>
    <col min="2064" max="2068" width="9.140625" style="43" customWidth="1"/>
    <col min="2069" max="2069" width="9.85546875" style="43" customWidth="1"/>
    <col min="2070" max="2306" width="9.140625" style="43"/>
    <col min="2307" max="2307" width="15.42578125" style="43" customWidth="1"/>
    <col min="2308" max="2319" width="9.140625" style="43"/>
    <col min="2320" max="2324" width="9.140625" style="43" customWidth="1"/>
    <col min="2325" max="2325" width="9.85546875" style="43" customWidth="1"/>
    <col min="2326" max="2562" width="9.140625" style="43"/>
    <col min="2563" max="2563" width="15.42578125" style="43" customWidth="1"/>
    <col min="2564" max="2575" width="9.140625" style="43"/>
    <col min="2576" max="2580" width="9.140625" style="43" customWidth="1"/>
    <col min="2581" max="2581" width="9.85546875" style="43" customWidth="1"/>
    <col min="2582" max="2818" width="9.140625" style="43"/>
    <col min="2819" max="2819" width="15.42578125" style="43" customWidth="1"/>
    <col min="2820" max="2831" width="9.140625" style="43"/>
    <col min="2832" max="2836" width="9.140625" style="43" customWidth="1"/>
    <col min="2837" max="2837" width="9.85546875" style="43" customWidth="1"/>
    <col min="2838" max="3074" width="9.140625" style="43"/>
    <col min="3075" max="3075" width="15.42578125" style="43" customWidth="1"/>
    <col min="3076" max="3087" width="9.140625" style="43"/>
    <col min="3088" max="3092" width="9.140625" style="43" customWidth="1"/>
    <col min="3093" max="3093" width="9.85546875" style="43" customWidth="1"/>
    <col min="3094" max="3330" width="9.140625" style="43"/>
    <col min="3331" max="3331" width="15.42578125" style="43" customWidth="1"/>
    <col min="3332" max="3343" width="9.140625" style="43"/>
    <col min="3344" max="3348" width="9.140625" style="43" customWidth="1"/>
    <col min="3349" max="3349" width="9.85546875" style="43" customWidth="1"/>
    <col min="3350" max="3586" width="9.140625" style="43"/>
    <col min="3587" max="3587" width="15.42578125" style="43" customWidth="1"/>
    <col min="3588" max="3599" width="9.140625" style="43"/>
    <col min="3600" max="3604" width="9.140625" style="43" customWidth="1"/>
    <col min="3605" max="3605" width="9.85546875" style="43" customWidth="1"/>
    <col min="3606" max="3842" width="9.140625" style="43"/>
    <col min="3843" max="3843" width="15.42578125" style="43" customWidth="1"/>
    <col min="3844" max="3855" width="9.140625" style="43"/>
    <col min="3856" max="3860" width="9.140625" style="43" customWidth="1"/>
    <col min="3861" max="3861" width="9.85546875" style="43" customWidth="1"/>
    <col min="3862" max="4098" width="9.140625" style="43"/>
    <col min="4099" max="4099" width="15.42578125" style="43" customWidth="1"/>
    <col min="4100" max="4111" width="9.140625" style="43"/>
    <col min="4112" max="4116" width="9.140625" style="43" customWidth="1"/>
    <col min="4117" max="4117" width="9.85546875" style="43" customWidth="1"/>
    <col min="4118" max="4354" width="9.140625" style="43"/>
    <col min="4355" max="4355" width="15.42578125" style="43" customWidth="1"/>
    <col min="4356" max="4367" width="9.140625" style="43"/>
    <col min="4368" max="4372" width="9.140625" style="43" customWidth="1"/>
    <col min="4373" max="4373" width="9.85546875" style="43" customWidth="1"/>
    <col min="4374" max="4610" width="9.140625" style="43"/>
    <col min="4611" max="4611" width="15.42578125" style="43" customWidth="1"/>
    <col min="4612" max="4623" width="9.140625" style="43"/>
    <col min="4624" max="4628" width="9.140625" style="43" customWidth="1"/>
    <col min="4629" max="4629" width="9.85546875" style="43" customWidth="1"/>
    <col min="4630" max="4866" width="9.140625" style="43"/>
    <col min="4867" max="4867" width="15.42578125" style="43" customWidth="1"/>
    <col min="4868" max="4879" width="9.140625" style="43"/>
    <col min="4880" max="4884" width="9.140625" style="43" customWidth="1"/>
    <col min="4885" max="4885" width="9.85546875" style="43" customWidth="1"/>
    <col min="4886" max="5122" width="9.140625" style="43"/>
    <col min="5123" max="5123" width="15.42578125" style="43" customWidth="1"/>
    <col min="5124" max="5135" width="9.140625" style="43"/>
    <col min="5136" max="5140" width="9.140625" style="43" customWidth="1"/>
    <col min="5141" max="5141" width="9.85546875" style="43" customWidth="1"/>
    <col min="5142" max="5378" width="9.140625" style="43"/>
    <col min="5379" max="5379" width="15.42578125" style="43" customWidth="1"/>
    <col min="5380" max="5391" width="9.140625" style="43"/>
    <col min="5392" max="5396" width="9.140625" style="43" customWidth="1"/>
    <col min="5397" max="5397" width="9.85546875" style="43" customWidth="1"/>
    <col min="5398" max="5634" width="9.140625" style="43"/>
    <col min="5635" max="5635" width="15.42578125" style="43" customWidth="1"/>
    <col min="5636" max="5647" width="9.140625" style="43"/>
    <col min="5648" max="5652" width="9.140625" style="43" customWidth="1"/>
    <col min="5653" max="5653" width="9.85546875" style="43" customWidth="1"/>
    <col min="5654" max="5890" width="9.140625" style="43"/>
    <col min="5891" max="5891" width="15.42578125" style="43" customWidth="1"/>
    <col min="5892" max="5903" width="9.140625" style="43"/>
    <col min="5904" max="5908" width="9.140625" style="43" customWidth="1"/>
    <col min="5909" max="5909" width="9.85546875" style="43" customWidth="1"/>
    <col min="5910" max="6146" width="9.140625" style="43"/>
    <col min="6147" max="6147" width="15.42578125" style="43" customWidth="1"/>
    <col min="6148" max="6159" width="9.140625" style="43"/>
    <col min="6160" max="6164" width="9.140625" style="43" customWidth="1"/>
    <col min="6165" max="6165" width="9.85546875" style="43" customWidth="1"/>
    <col min="6166" max="6402" width="9.140625" style="43"/>
    <col min="6403" max="6403" width="15.42578125" style="43" customWidth="1"/>
    <col min="6404" max="6415" width="9.140625" style="43"/>
    <col min="6416" max="6420" width="9.140625" style="43" customWidth="1"/>
    <col min="6421" max="6421" width="9.85546875" style="43" customWidth="1"/>
    <col min="6422" max="6658" width="9.140625" style="43"/>
    <col min="6659" max="6659" width="15.42578125" style="43" customWidth="1"/>
    <col min="6660" max="6671" width="9.140625" style="43"/>
    <col min="6672" max="6676" width="9.140625" style="43" customWidth="1"/>
    <col min="6677" max="6677" width="9.85546875" style="43" customWidth="1"/>
    <col min="6678" max="6914" width="9.140625" style="43"/>
    <col min="6915" max="6915" width="15.42578125" style="43" customWidth="1"/>
    <col min="6916" max="6927" width="9.140625" style="43"/>
    <col min="6928" max="6932" width="9.140625" style="43" customWidth="1"/>
    <col min="6933" max="6933" width="9.85546875" style="43" customWidth="1"/>
    <col min="6934" max="7170" width="9.140625" style="43"/>
    <col min="7171" max="7171" width="15.42578125" style="43" customWidth="1"/>
    <col min="7172" max="7183" width="9.140625" style="43"/>
    <col min="7184" max="7188" width="9.140625" style="43" customWidth="1"/>
    <col min="7189" max="7189" width="9.85546875" style="43" customWidth="1"/>
    <col min="7190" max="7426" width="9.140625" style="43"/>
    <col min="7427" max="7427" width="15.42578125" style="43" customWidth="1"/>
    <col min="7428" max="7439" width="9.140625" style="43"/>
    <col min="7440" max="7444" width="9.140625" style="43" customWidth="1"/>
    <col min="7445" max="7445" width="9.85546875" style="43" customWidth="1"/>
    <col min="7446" max="7682" width="9.140625" style="43"/>
    <col min="7683" max="7683" width="15.42578125" style="43" customWidth="1"/>
    <col min="7684" max="7695" width="9.140625" style="43"/>
    <col min="7696" max="7700" width="9.140625" style="43" customWidth="1"/>
    <col min="7701" max="7701" width="9.85546875" style="43" customWidth="1"/>
    <col min="7702" max="7938" width="9.140625" style="43"/>
    <col min="7939" max="7939" width="15.42578125" style="43" customWidth="1"/>
    <col min="7940" max="7951" width="9.140625" style="43"/>
    <col min="7952" max="7956" width="9.140625" style="43" customWidth="1"/>
    <col min="7957" max="7957" width="9.85546875" style="43" customWidth="1"/>
    <col min="7958" max="8194" width="9.140625" style="43"/>
    <col min="8195" max="8195" width="15.42578125" style="43" customWidth="1"/>
    <col min="8196" max="8207" width="9.140625" style="43"/>
    <col min="8208" max="8212" width="9.140625" style="43" customWidth="1"/>
    <col min="8213" max="8213" width="9.85546875" style="43" customWidth="1"/>
    <col min="8214" max="8450" width="9.140625" style="43"/>
    <col min="8451" max="8451" width="15.42578125" style="43" customWidth="1"/>
    <col min="8452" max="8463" width="9.140625" style="43"/>
    <col min="8464" max="8468" width="9.140625" style="43" customWidth="1"/>
    <col min="8469" max="8469" width="9.85546875" style="43" customWidth="1"/>
    <col min="8470" max="8706" width="9.140625" style="43"/>
    <col min="8707" max="8707" width="15.42578125" style="43" customWidth="1"/>
    <col min="8708" max="8719" width="9.140625" style="43"/>
    <col min="8720" max="8724" width="9.140625" style="43" customWidth="1"/>
    <col min="8725" max="8725" width="9.85546875" style="43" customWidth="1"/>
    <col min="8726" max="8962" width="9.140625" style="43"/>
    <col min="8963" max="8963" width="15.42578125" style="43" customWidth="1"/>
    <col min="8964" max="8975" width="9.140625" style="43"/>
    <col min="8976" max="8980" width="9.140625" style="43" customWidth="1"/>
    <col min="8981" max="8981" width="9.85546875" style="43" customWidth="1"/>
    <col min="8982" max="9218" width="9.140625" style="43"/>
    <col min="9219" max="9219" width="15.42578125" style="43" customWidth="1"/>
    <col min="9220" max="9231" width="9.140625" style="43"/>
    <col min="9232" max="9236" width="9.140625" style="43" customWidth="1"/>
    <col min="9237" max="9237" width="9.85546875" style="43" customWidth="1"/>
    <col min="9238" max="9474" width="9.140625" style="43"/>
    <col min="9475" max="9475" width="15.42578125" style="43" customWidth="1"/>
    <col min="9476" max="9487" width="9.140625" style="43"/>
    <col min="9488" max="9492" width="9.140625" style="43" customWidth="1"/>
    <col min="9493" max="9493" width="9.85546875" style="43" customWidth="1"/>
    <col min="9494" max="9730" width="9.140625" style="43"/>
    <col min="9731" max="9731" width="15.42578125" style="43" customWidth="1"/>
    <col min="9732" max="9743" width="9.140625" style="43"/>
    <col min="9744" max="9748" width="9.140625" style="43" customWidth="1"/>
    <col min="9749" max="9749" width="9.85546875" style="43" customWidth="1"/>
    <col min="9750" max="9986" width="9.140625" style="43"/>
    <col min="9987" max="9987" width="15.42578125" style="43" customWidth="1"/>
    <col min="9988" max="9999" width="9.140625" style="43"/>
    <col min="10000" max="10004" width="9.140625" style="43" customWidth="1"/>
    <col min="10005" max="10005" width="9.85546875" style="43" customWidth="1"/>
    <col min="10006" max="10242" width="9.140625" style="43"/>
    <col min="10243" max="10243" width="15.42578125" style="43" customWidth="1"/>
    <col min="10244" max="10255" width="9.140625" style="43"/>
    <col min="10256" max="10260" width="9.140625" style="43" customWidth="1"/>
    <col min="10261" max="10261" width="9.85546875" style="43" customWidth="1"/>
    <col min="10262" max="10498" width="9.140625" style="43"/>
    <col min="10499" max="10499" width="15.42578125" style="43" customWidth="1"/>
    <col min="10500" max="10511" width="9.140625" style="43"/>
    <col min="10512" max="10516" width="9.140625" style="43" customWidth="1"/>
    <col min="10517" max="10517" width="9.85546875" style="43" customWidth="1"/>
    <col min="10518" max="10754" width="9.140625" style="43"/>
    <col min="10755" max="10755" width="15.42578125" style="43" customWidth="1"/>
    <col min="10756" max="10767" width="9.140625" style="43"/>
    <col min="10768" max="10772" width="9.140625" style="43" customWidth="1"/>
    <col min="10773" max="10773" width="9.85546875" style="43" customWidth="1"/>
    <col min="10774" max="11010" width="9.140625" style="43"/>
    <col min="11011" max="11011" width="15.42578125" style="43" customWidth="1"/>
    <col min="11012" max="11023" width="9.140625" style="43"/>
    <col min="11024" max="11028" width="9.140625" style="43" customWidth="1"/>
    <col min="11029" max="11029" width="9.85546875" style="43" customWidth="1"/>
    <col min="11030" max="11266" width="9.140625" style="43"/>
    <col min="11267" max="11267" width="15.42578125" style="43" customWidth="1"/>
    <col min="11268" max="11279" width="9.140625" style="43"/>
    <col min="11280" max="11284" width="9.140625" style="43" customWidth="1"/>
    <col min="11285" max="11285" width="9.85546875" style="43" customWidth="1"/>
    <col min="11286" max="11522" width="9.140625" style="43"/>
    <col min="11523" max="11523" width="15.42578125" style="43" customWidth="1"/>
    <col min="11524" max="11535" width="9.140625" style="43"/>
    <col min="11536" max="11540" width="9.140625" style="43" customWidth="1"/>
    <col min="11541" max="11541" width="9.85546875" style="43" customWidth="1"/>
    <col min="11542" max="11778" width="9.140625" style="43"/>
    <col min="11779" max="11779" width="15.42578125" style="43" customWidth="1"/>
    <col min="11780" max="11791" width="9.140625" style="43"/>
    <col min="11792" max="11796" width="9.140625" style="43" customWidth="1"/>
    <col min="11797" max="11797" width="9.85546875" style="43" customWidth="1"/>
    <col min="11798" max="12034" width="9.140625" style="43"/>
    <col min="12035" max="12035" width="15.42578125" style="43" customWidth="1"/>
    <col min="12036" max="12047" width="9.140625" style="43"/>
    <col min="12048" max="12052" width="9.140625" style="43" customWidth="1"/>
    <col min="12053" max="12053" width="9.85546875" style="43" customWidth="1"/>
    <col min="12054" max="12290" width="9.140625" style="43"/>
    <col min="12291" max="12291" width="15.42578125" style="43" customWidth="1"/>
    <col min="12292" max="12303" width="9.140625" style="43"/>
    <col min="12304" max="12308" width="9.140625" style="43" customWidth="1"/>
    <col min="12309" max="12309" width="9.85546875" style="43" customWidth="1"/>
    <col min="12310" max="12546" width="9.140625" style="43"/>
    <col min="12547" max="12547" width="15.42578125" style="43" customWidth="1"/>
    <col min="12548" max="12559" width="9.140625" style="43"/>
    <col min="12560" max="12564" width="9.140625" style="43" customWidth="1"/>
    <col min="12565" max="12565" width="9.85546875" style="43" customWidth="1"/>
    <col min="12566" max="12802" width="9.140625" style="43"/>
    <col min="12803" max="12803" width="15.42578125" style="43" customWidth="1"/>
    <col min="12804" max="12815" width="9.140625" style="43"/>
    <col min="12816" max="12820" width="9.140625" style="43" customWidth="1"/>
    <col min="12821" max="12821" width="9.85546875" style="43" customWidth="1"/>
    <col min="12822" max="13058" width="9.140625" style="43"/>
    <col min="13059" max="13059" width="15.42578125" style="43" customWidth="1"/>
    <col min="13060" max="13071" width="9.140625" style="43"/>
    <col min="13072" max="13076" width="9.140625" style="43" customWidth="1"/>
    <col min="13077" max="13077" width="9.85546875" style="43" customWidth="1"/>
    <col min="13078" max="13314" width="9.140625" style="43"/>
    <col min="13315" max="13315" width="15.42578125" style="43" customWidth="1"/>
    <col min="13316" max="13327" width="9.140625" style="43"/>
    <col min="13328" max="13332" width="9.140625" style="43" customWidth="1"/>
    <col min="13333" max="13333" width="9.85546875" style="43" customWidth="1"/>
    <col min="13334" max="13570" width="9.140625" style="43"/>
    <col min="13571" max="13571" width="15.42578125" style="43" customWidth="1"/>
    <col min="13572" max="13583" width="9.140625" style="43"/>
    <col min="13584" max="13588" width="9.140625" style="43" customWidth="1"/>
    <col min="13589" max="13589" width="9.85546875" style="43" customWidth="1"/>
    <col min="13590" max="13826" width="9.140625" style="43"/>
    <col min="13827" max="13827" width="15.42578125" style="43" customWidth="1"/>
    <col min="13828" max="13839" width="9.140625" style="43"/>
    <col min="13840" max="13844" width="9.140625" style="43" customWidth="1"/>
    <col min="13845" max="13845" width="9.85546875" style="43" customWidth="1"/>
    <col min="13846" max="14082" width="9.140625" style="43"/>
    <col min="14083" max="14083" width="15.42578125" style="43" customWidth="1"/>
    <col min="14084" max="14095" width="9.140625" style="43"/>
    <col min="14096" max="14100" width="9.140625" style="43" customWidth="1"/>
    <col min="14101" max="14101" width="9.85546875" style="43" customWidth="1"/>
    <col min="14102" max="14338" width="9.140625" style="43"/>
    <col min="14339" max="14339" width="15.42578125" style="43" customWidth="1"/>
    <col min="14340" max="14351" width="9.140625" style="43"/>
    <col min="14352" max="14356" width="9.140625" style="43" customWidth="1"/>
    <col min="14357" max="14357" width="9.85546875" style="43" customWidth="1"/>
    <col min="14358" max="14594" width="9.140625" style="43"/>
    <col min="14595" max="14595" width="15.42578125" style="43" customWidth="1"/>
    <col min="14596" max="14607" width="9.140625" style="43"/>
    <col min="14608" max="14612" width="9.140625" style="43" customWidth="1"/>
    <col min="14613" max="14613" width="9.85546875" style="43" customWidth="1"/>
    <col min="14614" max="14850" width="9.140625" style="43"/>
    <col min="14851" max="14851" width="15.42578125" style="43" customWidth="1"/>
    <col min="14852" max="14863" width="9.140625" style="43"/>
    <col min="14864" max="14868" width="9.140625" style="43" customWidth="1"/>
    <col min="14869" max="14869" width="9.85546875" style="43" customWidth="1"/>
    <col min="14870" max="15106" width="9.140625" style="43"/>
    <col min="15107" max="15107" width="15.42578125" style="43" customWidth="1"/>
    <col min="15108" max="15119" width="9.140625" style="43"/>
    <col min="15120" max="15124" width="9.140625" style="43" customWidth="1"/>
    <col min="15125" max="15125" width="9.85546875" style="43" customWidth="1"/>
    <col min="15126" max="15362" width="9.140625" style="43"/>
    <col min="15363" max="15363" width="15.42578125" style="43" customWidth="1"/>
    <col min="15364" max="15375" width="9.140625" style="43"/>
    <col min="15376" max="15380" width="9.140625" style="43" customWidth="1"/>
    <col min="15381" max="15381" width="9.85546875" style="43" customWidth="1"/>
    <col min="15382" max="15618" width="9.140625" style="43"/>
    <col min="15619" max="15619" width="15.42578125" style="43" customWidth="1"/>
    <col min="15620" max="15631" width="9.140625" style="43"/>
    <col min="15632" max="15636" width="9.140625" style="43" customWidth="1"/>
    <col min="15637" max="15637" width="9.85546875" style="43" customWidth="1"/>
    <col min="15638" max="15874" width="9.140625" style="43"/>
    <col min="15875" max="15875" width="15.42578125" style="43" customWidth="1"/>
    <col min="15876" max="15887" width="9.140625" style="43"/>
    <col min="15888" max="15892" width="9.140625" style="43" customWidth="1"/>
    <col min="15893" max="15893" width="9.85546875" style="43" customWidth="1"/>
    <col min="15894" max="16130" width="9.140625" style="43"/>
    <col min="16131" max="16131" width="15.42578125" style="43" customWidth="1"/>
    <col min="16132" max="16143" width="9.140625" style="43"/>
    <col min="16144" max="16148" width="9.140625" style="43" customWidth="1"/>
    <col min="16149" max="16149" width="9.85546875" style="43" customWidth="1"/>
    <col min="16150" max="16384" width="9.140625" style="43"/>
  </cols>
  <sheetData>
    <row r="1" spans="1:35" s="95" customFormat="1" ht="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35" s="9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35" s="95" customFormat="1" ht="22.5" customHeight="1">
      <c r="A3" s="174" t="s">
        <v>37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35" s="40" customFormat="1" ht="24.75" customHeight="1" thickBot="1">
      <c r="A4" s="206" t="s">
        <v>21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35" s="40" customFormat="1" ht="26.25" customHeight="1">
      <c r="A5" s="183" t="s">
        <v>10</v>
      </c>
      <c r="B5" s="192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35" s="40" customFormat="1" ht="33" customHeight="1">
      <c r="A6" s="184"/>
      <c r="B6" s="193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35" s="40" customFormat="1" ht="39.75" customHeight="1">
      <c r="A7" s="64">
        <v>1</v>
      </c>
      <c r="B7" s="7" t="s">
        <v>17</v>
      </c>
      <c r="C7" s="52">
        <f>HLOOKUP(C6,[1]RCH!C4:W12,9,0)</f>
        <v>0.5625</v>
      </c>
      <c r="D7" s="52">
        <f>HLOOKUP(D6,[1]RCH!D4:X12,9,0)</f>
        <v>0.34499999999999997</v>
      </c>
      <c r="E7" s="52">
        <f>HLOOKUP(E6,[1]RCH!E4:X12,9,0)</f>
        <v>0.12</v>
      </c>
      <c r="F7" s="52">
        <f>HLOOKUP(F6,[1]RCH!F4:X12,9,0)</f>
        <v>0.57999999999999996</v>
      </c>
      <c r="G7" s="52">
        <f>HLOOKUP(G6,[1]RCH!G4:X12,9,0)</f>
        <v>0.48159999999999997</v>
      </c>
      <c r="H7" s="52">
        <f>HLOOKUP(H6,[1]RCH!H4:Y12,9,0)</f>
        <v>0.25</v>
      </c>
      <c r="I7" s="52">
        <f>HLOOKUP(I6,[1]RCH!I4:Z12,9,0)</f>
        <v>0.34</v>
      </c>
      <c r="J7" s="52">
        <f>HLOOKUP(J6,[1]RCH!J4:AA12,9,0)</f>
        <v>0.17</v>
      </c>
      <c r="K7" s="52">
        <f>HLOOKUP(K6,[1]RCH!K4:AB12,9,0)</f>
        <v>0.35</v>
      </c>
      <c r="L7" s="52">
        <f>HLOOKUP(L6,[1]RCH!L4:AC12,9,0)</f>
        <v>0.53</v>
      </c>
      <c r="M7" s="52">
        <f>HLOOKUP(M6,[1]RCH!M4:AD12,9,0)</f>
        <v>0.41000000000000003</v>
      </c>
      <c r="N7" s="52">
        <f>HLOOKUP(N6,[1]RCH!N4:AE12,9,0)</f>
        <v>0.54</v>
      </c>
      <c r="O7" s="52">
        <f>HLOOKUP(O6,[1]RCH!O4:AF12,9,0)</f>
        <v>0.54999999999999993</v>
      </c>
      <c r="P7" s="52">
        <f>HLOOKUP(P6,[1]RCH!P4:AG12,9,0)</f>
        <v>0.59000000000000008</v>
      </c>
      <c r="Q7" s="52">
        <f>HLOOKUP(Q6,[1]RCH!Q4:AH12,9,0)</f>
        <v>0.8</v>
      </c>
      <c r="R7" s="52">
        <f>HLOOKUP(R6,[1]RCH!R4:AI12,9,0)</f>
        <v>0.62</v>
      </c>
      <c r="S7" s="52">
        <f>HLOOKUP(S6,[1]RCH!S4:AJ12,9,0)</f>
        <v>2.42</v>
      </c>
      <c r="T7" s="52">
        <f>HLOOKUP(T6,[1]RCH!T4:AK12,9,0)</f>
        <v>1.37</v>
      </c>
      <c r="U7" s="52">
        <f>HLOOKUP(U6,[1]RCH!U4:AL12,9,0)</f>
        <v>0.79</v>
      </c>
      <c r="V7" s="52">
        <f>HLOOKUP(V6,[1]RCH!V4:AM12,9,0)</f>
        <v>0.79</v>
      </c>
      <c r="W7" s="52">
        <f>HLOOKUP(W6,[1]RCH!W4:AN12,9,0)</f>
        <v>1.6165665000000002</v>
      </c>
      <c r="X7" s="52">
        <f>SUM(C7+F7+I7+L7+O7+R7+U7)</f>
        <v>3.9725000000000001</v>
      </c>
      <c r="Y7" s="52">
        <f>SUM(D7+G7+J7+M7+P7+S7+V7)</f>
        <v>5.2065999999999999</v>
      </c>
      <c r="Z7" s="65">
        <f>SUM(E7+H7+K7+N7+Q7+T7+W7)</f>
        <v>5.0465665000000008</v>
      </c>
      <c r="AA7" s="30"/>
      <c r="AB7" s="30"/>
      <c r="AC7" s="30"/>
      <c r="AD7" s="30"/>
      <c r="AE7" s="30"/>
      <c r="AF7" s="30"/>
      <c r="AG7" s="30"/>
      <c r="AH7" s="30"/>
      <c r="AI7" s="30"/>
    </row>
    <row r="8" spans="1:35" s="40" customFormat="1" ht="39.75" customHeight="1">
      <c r="A8" s="129">
        <v>2</v>
      </c>
      <c r="B8" s="51" t="s">
        <v>18</v>
      </c>
      <c r="C8" s="52">
        <f>HLOOKUP(C6,[1]Additionalities!C4:W12,9,0)</f>
        <v>0</v>
      </c>
      <c r="D8" s="52">
        <f>HLOOKUP(D6,[1]Additionalities!D4:X12,9,0)</f>
        <v>0.47</v>
      </c>
      <c r="E8" s="52">
        <f>HLOOKUP(E6,[1]Additionalities!E4:Y12,9,0)</f>
        <v>0</v>
      </c>
      <c r="F8" s="52">
        <f>HLOOKUP(F6,[1]Additionalities!F4:Z12,9,0)</f>
        <v>0.34</v>
      </c>
      <c r="G8" s="52">
        <f>HLOOKUP(G6,[1]Additionalities!G4:AA12,9,0)</f>
        <v>0.54</v>
      </c>
      <c r="H8" s="52">
        <f>HLOOKUP(H6,[1]Additionalities!H4:AB12,9,0)</f>
        <v>0</v>
      </c>
      <c r="I8" s="52">
        <f>HLOOKUP(I6,[1]Additionalities!I4:AC12,9,0)</f>
        <v>0.59</v>
      </c>
      <c r="J8" s="52">
        <f>HLOOKUP(J6,[1]Additionalities!J4:AD12,9,0)</f>
        <v>0.12</v>
      </c>
      <c r="K8" s="52">
        <f>HLOOKUP(K6,[1]Additionalities!K4:AE12,9,0)</f>
        <v>0.73</v>
      </c>
      <c r="L8" s="52">
        <f>HLOOKUP(L6,[1]Additionalities!L4:AF12,9,0)</f>
        <v>0.5</v>
      </c>
      <c r="M8" s="52">
        <f>HLOOKUP(M6,[1]Additionalities!M4:AG12,9,0)</f>
        <v>0.5</v>
      </c>
      <c r="N8" s="52">
        <f>HLOOKUP(N6,[1]Additionalities!N4:AH12,9,0)</f>
        <v>0.75</v>
      </c>
      <c r="O8" s="52">
        <f>HLOOKUP(O6,[1]Additionalities!O4:AI12,9,0)</f>
        <v>0.57999999999999996</v>
      </c>
      <c r="P8" s="52">
        <f>HLOOKUP(P6,[1]Additionalities!P4:AJ12,9,0)</f>
        <v>1.08</v>
      </c>
      <c r="Q8" s="52">
        <f>HLOOKUP(Q6,[1]Additionalities!Q4:AK12,9,0)</f>
        <v>1.1100000000000001</v>
      </c>
      <c r="R8" s="52">
        <f>HLOOKUP(R6,[1]Additionalities!R4:AL12,9,0)</f>
        <v>0.69</v>
      </c>
      <c r="S8" s="52">
        <f>HLOOKUP(S6,[1]Additionalities!S4:AM12,9,0)</f>
        <v>1.69</v>
      </c>
      <c r="T8" s="52">
        <f>HLOOKUP(T6,[1]Additionalities!T4:AN12,9,0)</f>
        <v>1.41</v>
      </c>
      <c r="U8" s="52">
        <f>HLOOKUP(U6,[1]Additionalities!U4:AO12,9,0)</f>
        <v>0.97</v>
      </c>
      <c r="V8" s="52">
        <f>HLOOKUP(V6,[1]Additionalities!V4:AP12,9,0)</f>
        <v>0.96</v>
      </c>
      <c r="W8" s="52">
        <f>HLOOKUP(W6,[1]Additionalities!W4:AQ12,9,0)</f>
        <v>0.75219999999999998</v>
      </c>
      <c r="X8" s="52">
        <f t="shared" ref="X8" si="0">SUM(C8+F8+I8+L8+O8+R8+U8)</f>
        <v>3.67</v>
      </c>
      <c r="Y8" s="52">
        <f t="shared" ref="Y8" si="1">SUM(D8+G8+J8+M8+P8+S8+V8)</f>
        <v>5.36</v>
      </c>
      <c r="Z8" s="65">
        <f t="shared" ref="Z8" si="2">SUM(E8+H8+K8+N8+Q8+T8+W8)</f>
        <v>4.7522000000000002</v>
      </c>
    </row>
    <row r="9" spans="1:35" s="139" customFormat="1" ht="24.7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35" s="139" customFormat="1" ht="24.75" customHeight="1">
      <c r="B10" s="155" t="e">
        <f>CT!B10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35" s="141" customFormat="1" ht="27" customHeight="1">
      <c r="A11" s="139"/>
      <c r="B11" s="155" t="e">
        <f>CT!B11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35" ht="18.75" customHeight="1">
      <c r="A12" s="44"/>
      <c r="B12" s="155" t="e">
        <f>CT!B12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7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58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O5:Q5"/>
    <mergeCell ref="R5:T5"/>
    <mergeCell ref="X5:Z5"/>
  </mergeCells>
  <pageMargins left="0.11811023622047245" right="0.11811023622047245" top="0.55118110236220474" bottom="0.35433070866141736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RowHeight="18" customHeight="1"/>
  <cols>
    <col min="1" max="1" width="7" style="43" customWidth="1"/>
    <col min="2" max="2" width="14.7109375" style="43" customWidth="1"/>
    <col min="3" max="3" width="10.42578125" style="43" bestFit="1" customWidth="1"/>
    <col min="4" max="4" width="8.42578125" style="43" customWidth="1"/>
    <col min="5" max="5" width="9.140625" style="43"/>
    <col min="6" max="6" width="10.42578125" style="43" customWidth="1"/>
    <col min="7" max="7" width="9.140625" style="43"/>
    <col min="8" max="8" width="8" style="43" customWidth="1"/>
    <col min="9" max="9" width="10.140625" style="43" customWidth="1"/>
    <col min="10" max="10" width="9.140625" style="43"/>
    <col min="11" max="11" width="8.7109375" style="43" customWidth="1"/>
    <col min="12" max="12" width="10.28515625" style="43" customWidth="1"/>
    <col min="13" max="13" width="9.140625" style="43"/>
    <col min="14" max="14" width="8.5703125" style="43" customWidth="1"/>
    <col min="15" max="15" width="10.5703125" style="43" customWidth="1"/>
    <col min="16" max="16" width="9.140625" style="43" customWidth="1"/>
    <col min="17" max="17" width="8.7109375" style="43" customWidth="1"/>
    <col min="18" max="18" width="10.28515625" style="43" customWidth="1"/>
    <col min="19" max="19" width="9.140625" style="43" customWidth="1"/>
    <col min="20" max="20" width="8.28515625" style="43" customWidth="1"/>
    <col min="21" max="21" width="10.140625" style="43" customWidth="1"/>
    <col min="22" max="22" width="9.140625" style="43" customWidth="1"/>
    <col min="23" max="23" width="8.5703125" style="43" customWidth="1"/>
    <col min="24" max="24" width="10.42578125" style="43" bestFit="1" customWidth="1"/>
    <col min="25" max="257" width="9.140625" style="43"/>
    <col min="258" max="258" width="5.85546875" style="43" customWidth="1"/>
    <col min="259" max="259" width="14.7109375" style="43" customWidth="1"/>
    <col min="260" max="260" width="8.5703125" style="43" customWidth="1"/>
    <col min="261" max="261" width="7.7109375" style="43" customWidth="1"/>
    <col min="262" max="271" width="9.140625" style="43"/>
    <col min="272" max="277" width="9.140625" style="43" customWidth="1"/>
    <col min="278" max="280" width="9.140625" style="43"/>
    <col min="281" max="281" width="10" style="43" customWidth="1"/>
    <col min="282" max="282" width="11" style="43" customWidth="1"/>
    <col min="283" max="513" width="9.140625" style="43"/>
    <col min="514" max="514" width="5.85546875" style="43" customWidth="1"/>
    <col min="515" max="515" width="14.7109375" style="43" customWidth="1"/>
    <col min="516" max="516" width="8.5703125" style="43" customWidth="1"/>
    <col min="517" max="517" width="7.7109375" style="43" customWidth="1"/>
    <col min="518" max="527" width="9.140625" style="43"/>
    <col min="528" max="533" width="9.140625" style="43" customWidth="1"/>
    <col min="534" max="536" width="9.140625" style="43"/>
    <col min="537" max="537" width="10" style="43" customWidth="1"/>
    <col min="538" max="538" width="11" style="43" customWidth="1"/>
    <col min="539" max="769" width="9.140625" style="43"/>
    <col min="770" max="770" width="5.85546875" style="43" customWidth="1"/>
    <col min="771" max="771" width="14.7109375" style="43" customWidth="1"/>
    <col min="772" max="772" width="8.5703125" style="43" customWidth="1"/>
    <col min="773" max="773" width="7.7109375" style="43" customWidth="1"/>
    <col min="774" max="783" width="9.140625" style="43"/>
    <col min="784" max="789" width="9.140625" style="43" customWidth="1"/>
    <col min="790" max="792" width="9.140625" style="43"/>
    <col min="793" max="793" width="10" style="43" customWidth="1"/>
    <col min="794" max="794" width="11" style="43" customWidth="1"/>
    <col min="795" max="1025" width="9.140625" style="43"/>
    <col min="1026" max="1026" width="5.85546875" style="43" customWidth="1"/>
    <col min="1027" max="1027" width="14.7109375" style="43" customWidth="1"/>
    <col min="1028" max="1028" width="8.5703125" style="43" customWidth="1"/>
    <col min="1029" max="1029" width="7.7109375" style="43" customWidth="1"/>
    <col min="1030" max="1039" width="9.140625" style="43"/>
    <col min="1040" max="1045" width="9.140625" style="43" customWidth="1"/>
    <col min="1046" max="1048" width="9.140625" style="43"/>
    <col min="1049" max="1049" width="10" style="43" customWidth="1"/>
    <col min="1050" max="1050" width="11" style="43" customWidth="1"/>
    <col min="1051" max="1281" width="9.140625" style="43"/>
    <col min="1282" max="1282" width="5.85546875" style="43" customWidth="1"/>
    <col min="1283" max="1283" width="14.7109375" style="43" customWidth="1"/>
    <col min="1284" max="1284" width="8.5703125" style="43" customWidth="1"/>
    <col min="1285" max="1285" width="7.7109375" style="43" customWidth="1"/>
    <col min="1286" max="1295" width="9.140625" style="43"/>
    <col min="1296" max="1301" width="9.140625" style="43" customWidth="1"/>
    <col min="1302" max="1304" width="9.140625" style="43"/>
    <col min="1305" max="1305" width="10" style="43" customWidth="1"/>
    <col min="1306" max="1306" width="11" style="43" customWidth="1"/>
    <col min="1307" max="1537" width="9.140625" style="43"/>
    <col min="1538" max="1538" width="5.85546875" style="43" customWidth="1"/>
    <col min="1539" max="1539" width="14.7109375" style="43" customWidth="1"/>
    <col min="1540" max="1540" width="8.5703125" style="43" customWidth="1"/>
    <col min="1541" max="1541" width="7.7109375" style="43" customWidth="1"/>
    <col min="1542" max="1551" width="9.140625" style="43"/>
    <col min="1552" max="1557" width="9.140625" style="43" customWidth="1"/>
    <col min="1558" max="1560" width="9.140625" style="43"/>
    <col min="1561" max="1561" width="10" style="43" customWidth="1"/>
    <col min="1562" max="1562" width="11" style="43" customWidth="1"/>
    <col min="1563" max="1793" width="9.140625" style="43"/>
    <col min="1794" max="1794" width="5.85546875" style="43" customWidth="1"/>
    <col min="1795" max="1795" width="14.7109375" style="43" customWidth="1"/>
    <col min="1796" max="1796" width="8.5703125" style="43" customWidth="1"/>
    <col min="1797" max="1797" width="7.7109375" style="43" customWidth="1"/>
    <col min="1798" max="1807" width="9.140625" style="43"/>
    <col min="1808" max="1813" width="9.140625" style="43" customWidth="1"/>
    <col min="1814" max="1816" width="9.140625" style="43"/>
    <col min="1817" max="1817" width="10" style="43" customWidth="1"/>
    <col min="1818" max="1818" width="11" style="43" customWidth="1"/>
    <col min="1819" max="2049" width="9.140625" style="43"/>
    <col min="2050" max="2050" width="5.85546875" style="43" customWidth="1"/>
    <col min="2051" max="2051" width="14.7109375" style="43" customWidth="1"/>
    <col min="2052" max="2052" width="8.5703125" style="43" customWidth="1"/>
    <col min="2053" max="2053" width="7.7109375" style="43" customWidth="1"/>
    <col min="2054" max="2063" width="9.140625" style="43"/>
    <col min="2064" max="2069" width="9.140625" style="43" customWidth="1"/>
    <col min="2070" max="2072" width="9.140625" style="43"/>
    <col min="2073" max="2073" width="10" style="43" customWidth="1"/>
    <col min="2074" max="2074" width="11" style="43" customWidth="1"/>
    <col min="2075" max="2305" width="9.140625" style="43"/>
    <col min="2306" max="2306" width="5.85546875" style="43" customWidth="1"/>
    <col min="2307" max="2307" width="14.7109375" style="43" customWidth="1"/>
    <col min="2308" max="2308" width="8.5703125" style="43" customWidth="1"/>
    <col min="2309" max="2309" width="7.7109375" style="43" customWidth="1"/>
    <col min="2310" max="2319" width="9.140625" style="43"/>
    <col min="2320" max="2325" width="9.140625" style="43" customWidth="1"/>
    <col min="2326" max="2328" width="9.140625" style="43"/>
    <col min="2329" max="2329" width="10" style="43" customWidth="1"/>
    <col min="2330" max="2330" width="11" style="43" customWidth="1"/>
    <col min="2331" max="2561" width="9.140625" style="43"/>
    <col min="2562" max="2562" width="5.85546875" style="43" customWidth="1"/>
    <col min="2563" max="2563" width="14.7109375" style="43" customWidth="1"/>
    <col min="2564" max="2564" width="8.5703125" style="43" customWidth="1"/>
    <col min="2565" max="2565" width="7.7109375" style="43" customWidth="1"/>
    <col min="2566" max="2575" width="9.140625" style="43"/>
    <col min="2576" max="2581" width="9.140625" style="43" customWidth="1"/>
    <col min="2582" max="2584" width="9.140625" style="43"/>
    <col min="2585" max="2585" width="10" style="43" customWidth="1"/>
    <col min="2586" max="2586" width="11" style="43" customWidth="1"/>
    <col min="2587" max="2817" width="9.140625" style="43"/>
    <col min="2818" max="2818" width="5.85546875" style="43" customWidth="1"/>
    <col min="2819" max="2819" width="14.7109375" style="43" customWidth="1"/>
    <col min="2820" max="2820" width="8.5703125" style="43" customWidth="1"/>
    <col min="2821" max="2821" width="7.7109375" style="43" customWidth="1"/>
    <col min="2822" max="2831" width="9.140625" style="43"/>
    <col min="2832" max="2837" width="9.140625" style="43" customWidth="1"/>
    <col min="2838" max="2840" width="9.140625" style="43"/>
    <col min="2841" max="2841" width="10" style="43" customWidth="1"/>
    <col min="2842" max="2842" width="11" style="43" customWidth="1"/>
    <col min="2843" max="3073" width="9.140625" style="43"/>
    <col min="3074" max="3074" width="5.85546875" style="43" customWidth="1"/>
    <col min="3075" max="3075" width="14.7109375" style="43" customWidth="1"/>
    <col min="3076" max="3076" width="8.5703125" style="43" customWidth="1"/>
    <col min="3077" max="3077" width="7.7109375" style="43" customWidth="1"/>
    <col min="3078" max="3087" width="9.140625" style="43"/>
    <col min="3088" max="3093" width="9.140625" style="43" customWidth="1"/>
    <col min="3094" max="3096" width="9.140625" style="43"/>
    <col min="3097" max="3097" width="10" style="43" customWidth="1"/>
    <col min="3098" max="3098" width="11" style="43" customWidth="1"/>
    <col min="3099" max="3329" width="9.140625" style="43"/>
    <col min="3330" max="3330" width="5.85546875" style="43" customWidth="1"/>
    <col min="3331" max="3331" width="14.7109375" style="43" customWidth="1"/>
    <col min="3332" max="3332" width="8.5703125" style="43" customWidth="1"/>
    <col min="3333" max="3333" width="7.7109375" style="43" customWidth="1"/>
    <col min="3334" max="3343" width="9.140625" style="43"/>
    <col min="3344" max="3349" width="9.140625" style="43" customWidth="1"/>
    <col min="3350" max="3352" width="9.140625" style="43"/>
    <col min="3353" max="3353" width="10" style="43" customWidth="1"/>
    <col min="3354" max="3354" width="11" style="43" customWidth="1"/>
    <col min="3355" max="3585" width="9.140625" style="43"/>
    <col min="3586" max="3586" width="5.85546875" style="43" customWidth="1"/>
    <col min="3587" max="3587" width="14.7109375" style="43" customWidth="1"/>
    <col min="3588" max="3588" width="8.5703125" style="43" customWidth="1"/>
    <col min="3589" max="3589" width="7.7109375" style="43" customWidth="1"/>
    <col min="3590" max="3599" width="9.140625" style="43"/>
    <col min="3600" max="3605" width="9.140625" style="43" customWidth="1"/>
    <col min="3606" max="3608" width="9.140625" style="43"/>
    <col min="3609" max="3609" width="10" style="43" customWidth="1"/>
    <col min="3610" max="3610" width="11" style="43" customWidth="1"/>
    <col min="3611" max="3841" width="9.140625" style="43"/>
    <col min="3842" max="3842" width="5.85546875" style="43" customWidth="1"/>
    <col min="3843" max="3843" width="14.7109375" style="43" customWidth="1"/>
    <col min="3844" max="3844" width="8.5703125" style="43" customWidth="1"/>
    <col min="3845" max="3845" width="7.7109375" style="43" customWidth="1"/>
    <col min="3846" max="3855" width="9.140625" style="43"/>
    <col min="3856" max="3861" width="9.140625" style="43" customWidth="1"/>
    <col min="3862" max="3864" width="9.140625" style="43"/>
    <col min="3865" max="3865" width="10" style="43" customWidth="1"/>
    <col min="3866" max="3866" width="11" style="43" customWidth="1"/>
    <col min="3867" max="4097" width="9.140625" style="43"/>
    <col min="4098" max="4098" width="5.85546875" style="43" customWidth="1"/>
    <col min="4099" max="4099" width="14.7109375" style="43" customWidth="1"/>
    <col min="4100" max="4100" width="8.5703125" style="43" customWidth="1"/>
    <col min="4101" max="4101" width="7.7109375" style="43" customWidth="1"/>
    <col min="4102" max="4111" width="9.140625" style="43"/>
    <col min="4112" max="4117" width="9.140625" style="43" customWidth="1"/>
    <col min="4118" max="4120" width="9.140625" style="43"/>
    <col min="4121" max="4121" width="10" style="43" customWidth="1"/>
    <col min="4122" max="4122" width="11" style="43" customWidth="1"/>
    <col min="4123" max="4353" width="9.140625" style="43"/>
    <col min="4354" max="4354" width="5.85546875" style="43" customWidth="1"/>
    <col min="4355" max="4355" width="14.7109375" style="43" customWidth="1"/>
    <col min="4356" max="4356" width="8.5703125" style="43" customWidth="1"/>
    <col min="4357" max="4357" width="7.7109375" style="43" customWidth="1"/>
    <col min="4358" max="4367" width="9.140625" style="43"/>
    <col min="4368" max="4373" width="9.140625" style="43" customWidth="1"/>
    <col min="4374" max="4376" width="9.140625" style="43"/>
    <col min="4377" max="4377" width="10" style="43" customWidth="1"/>
    <col min="4378" max="4378" width="11" style="43" customWidth="1"/>
    <col min="4379" max="4609" width="9.140625" style="43"/>
    <col min="4610" max="4610" width="5.85546875" style="43" customWidth="1"/>
    <col min="4611" max="4611" width="14.7109375" style="43" customWidth="1"/>
    <col min="4612" max="4612" width="8.5703125" style="43" customWidth="1"/>
    <col min="4613" max="4613" width="7.7109375" style="43" customWidth="1"/>
    <col min="4614" max="4623" width="9.140625" style="43"/>
    <col min="4624" max="4629" width="9.140625" style="43" customWidth="1"/>
    <col min="4630" max="4632" width="9.140625" style="43"/>
    <col min="4633" max="4633" width="10" style="43" customWidth="1"/>
    <col min="4634" max="4634" width="11" style="43" customWidth="1"/>
    <col min="4635" max="4865" width="9.140625" style="43"/>
    <col min="4866" max="4866" width="5.85546875" style="43" customWidth="1"/>
    <col min="4867" max="4867" width="14.7109375" style="43" customWidth="1"/>
    <col min="4868" max="4868" width="8.5703125" style="43" customWidth="1"/>
    <col min="4869" max="4869" width="7.7109375" style="43" customWidth="1"/>
    <col min="4870" max="4879" width="9.140625" style="43"/>
    <col min="4880" max="4885" width="9.140625" style="43" customWidth="1"/>
    <col min="4886" max="4888" width="9.140625" style="43"/>
    <col min="4889" max="4889" width="10" style="43" customWidth="1"/>
    <col min="4890" max="4890" width="11" style="43" customWidth="1"/>
    <col min="4891" max="5121" width="9.140625" style="43"/>
    <col min="5122" max="5122" width="5.85546875" style="43" customWidth="1"/>
    <col min="5123" max="5123" width="14.7109375" style="43" customWidth="1"/>
    <col min="5124" max="5124" width="8.5703125" style="43" customWidth="1"/>
    <col min="5125" max="5125" width="7.7109375" style="43" customWidth="1"/>
    <col min="5126" max="5135" width="9.140625" style="43"/>
    <col min="5136" max="5141" width="9.140625" style="43" customWidth="1"/>
    <col min="5142" max="5144" width="9.140625" style="43"/>
    <col min="5145" max="5145" width="10" style="43" customWidth="1"/>
    <col min="5146" max="5146" width="11" style="43" customWidth="1"/>
    <col min="5147" max="5377" width="9.140625" style="43"/>
    <col min="5378" max="5378" width="5.85546875" style="43" customWidth="1"/>
    <col min="5379" max="5379" width="14.7109375" style="43" customWidth="1"/>
    <col min="5380" max="5380" width="8.5703125" style="43" customWidth="1"/>
    <col min="5381" max="5381" width="7.7109375" style="43" customWidth="1"/>
    <col min="5382" max="5391" width="9.140625" style="43"/>
    <col min="5392" max="5397" width="9.140625" style="43" customWidth="1"/>
    <col min="5398" max="5400" width="9.140625" style="43"/>
    <col min="5401" max="5401" width="10" style="43" customWidth="1"/>
    <col min="5402" max="5402" width="11" style="43" customWidth="1"/>
    <col min="5403" max="5633" width="9.140625" style="43"/>
    <col min="5634" max="5634" width="5.85546875" style="43" customWidth="1"/>
    <col min="5635" max="5635" width="14.7109375" style="43" customWidth="1"/>
    <col min="5636" max="5636" width="8.5703125" style="43" customWidth="1"/>
    <col min="5637" max="5637" width="7.7109375" style="43" customWidth="1"/>
    <col min="5638" max="5647" width="9.140625" style="43"/>
    <col min="5648" max="5653" width="9.140625" style="43" customWidth="1"/>
    <col min="5654" max="5656" width="9.140625" style="43"/>
    <col min="5657" max="5657" width="10" style="43" customWidth="1"/>
    <col min="5658" max="5658" width="11" style="43" customWidth="1"/>
    <col min="5659" max="5889" width="9.140625" style="43"/>
    <col min="5890" max="5890" width="5.85546875" style="43" customWidth="1"/>
    <col min="5891" max="5891" width="14.7109375" style="43" customWidth="1"/>
    <col min="5892" max="5892" width="8.5703125" style="43" customWidth="1"/>
    <col min="5893" max="5893" width="7.7109375" style="43" customWidth="1"/>
    <col min="5894" max="5903" width="9.140625" style="43"/>
    <col min="5904" max="5909" width="9.140625" style="43" customWidth="1"/>
    <col min="5910" max="5912" width="9.140625" style="43"/>
    <col min="5913" max="5913" width="10" style="43" customWidth="1"/>
    <col min="5914" max="5914" width="11" style="43" customWidth="1"/>
    <col min="5915" max="6145" width="9.140625" style="43"/>
    <col min="6146" max="6146" width="5.85546875" style="43" customWidth="1"/>
    <col min="6147" max="6147" width="14.7109375" style="43" customWidth="1"/>
    <col min="6148" max="6148" width="8.5703125" style="43" customWidth="1"/>
    <col min="6149" max="6149" width="7.7109375" style="43" customWidth="1"/>
    <col min="6150" max="6159" width="9.140625" style="43"/>
    <col min="6160" max="6165" width="9.140625" style="43" customWidth="1"/>
    <col min="6166" max="6168" width="9.140625" style="43"/>
    <col min="6169" max="6169" width="10" style="43" customWidth="1"/>
    <col min="6170" max="6170" width="11" style="43" customWidth="1"/>
    <col min="6171" max="6401" width="9.140625" style="43"/>
    <col min="6402" max="6402" width="5.85546875" style="43" customWidth="1"/>
    <col min="6403" max="6403" width="14.7109375" style="43" customWidth="1"/>
    <col min="6404" max="6404" width="8.5703125" style="43" customWidth="1"/>
    <col min="6405" max="6405" width="7.7109375" style="43" customWidth="1"/>
    <col min="6406" max="6415" width="9.140625" style="43"/>
    <col min="6416" max="6421" width="9.140625" style="43" customWidth="1"/>
    <col min="6422" max="6424" width="9.140625" style="43"/>
    <col min="6425" max="6425" width="10" style="43" customWidth="1"/>
    <col min="6426" max="6426" width="11" style="43" customWidth="1"/>
    <col min="6427" max="6657" width="9.140625" style="43"/>
    <col min="6658" max="6658" width="5.85546875" style="43" customWidth="1"/>
    <col min="6659" max="6659" width="14.7109375" style="43" customWidth="1"/>
    <col min="6660" max="6660" width="8.5703125" style="43" customWidth="1"/>
    <col min="6661" max="6661" width="7.7109375" style="43" customWidth="1"/>
    <col min="6662" max="6671" width="9.140625" style="43"/>
    <col min="6672" max="6677" width="9.140625" style="43" customWidth="1"/>
    <col min="6678" max="6680" width="9.140625" style="43"/>
    <col min="6681" max="6681" width="10" style="43" customWidth="1"/>
    <col min="6682" max="6682" width="11" style="43" customWidth="1"/>
    <col min="6683" max="6913" width="9.140625" style="43"/>
    <col min="6914" max="6914" width="5.85546875" style="43" customWidth="1"/>
    <col min="6915" max="6915" width="14.7109375" style="43" customWidth="1"/>
    <col min="6916" max="6916" width="8.5703125" style="43" customWidth="1"/>
    <col min="6917" max="6917" width="7.7109375" style="43" customWidth="1"/>
    <col min="6918" max="6927" width="9.140625" style="43"/>
    <col min="6928" max="6933" width="9.140625" style="43" customWidth="1"/>
    <col min="6934" max="6936" width="9.140625" style="43"/>
    <col min="6937" max="6937" width="10" style="43" customWidth="1"/>
    <col min="6938" max="6938" width="11" style="43" customWidth="1"/>
    <col min="6939" max="7169" width="9.140625" style="43"/>
    <col min="7170" max="7170" width="5.85546875" style="43" customWidth="1"/>
    <col min="7171" max="7171" width="14.7109375" style="43" customWidth="1"/>
    <col min="7172" max="7172" width="8.5703125" style="43" customWidth="1"/>
    <col min="7173" max="7173" width="7.7109375" style="43" customWidth="1"/>
    <col min="7174" max="7183" width="9.140625" style="43"/>
    <col min="7184" max="7189" width="9.140625" style="43" customWidth="1"/>
    <col min="7190" max="7192" width="9.140625" style="43"/>
    <col min="7193" max="7193" width="10" style="43" customWidth="1"/>
    <col min="7194" max="7194" width="11" style="43" customWidth="1"/>
    <col min="7195" max="7425" width="9.140625" style="43"/>
    <col min="7426" max="7426" width="5.85546875" style="43" customWidth="1"/>
    <col min="7427" max="7427" width="14.7109375" style="43" customWidth="1"/>
    <col min="7428" max="7428" width="8.5703125" style="43" customWidth="1"/>
    <col min="7429" max="7429" width="7.7109375" style="43" customWidth="1"/>
    <col min="7430" max="7439" width="9.140625" style="43"/>
    <col min="7440" max="7445" width="9.140625" style="43" customWidth="1"/>
    <col min="7446" max="7448" width="9.140625" style="43"/>
    <col min="7449" max="7449" width="10" style="43" customWidth="1"/>
    <col min="7450" max="7450" width="11" style="43" customWidth="1"/>
    <col min="7451" max="7681" width="9.140625" style="43"/>
    <col min="7682" max="7682" width="5.85546875" style="43" customWidth="1"/>
    <col min="7683" max="7683" width="14.7109375" style="43" customWidth="1"/>
    <col min="7684" max="7684" width="8.5703125" style="43" customWidth="1"/>
    <col min="7685" max="7685" width="7.7109375" style="43" customWidth="1"/>
    <col min="7686" max="7695" width="9.140625" style="43"/>
    <col min="7696" max="7701" width="9.140625" style="43" customWidth="1"/>
    <col min="7702" max="7704" width="9.140625" style="43"/>
    <col min="7705" max="7705" width="10" style="43" customWidth="1"/>
    <col min="7706" max="7706" width="11" style="43" customWidth="1"/>
    <col min="7707" max="7937" width="9.140625" style="43"/>
    <col min="7938" max="7938" width="5.85546875" style="43" customWidth="1"/>
    <col min="7939" max="7939" width="14.7109375" style="43" customWidth="1"/>
    <col min="7940" max="7940" width="8.5703125" style="43" customWidth="1"/>
    <col min="7941" max="7941" width="7.7109375" style="43" customWidth="1"/>
    <col min="7942" max="7951" width="9.140625" style="43"/>
    <col min="7952" max="7957" width="9.140625" style="43" customWidth="1"/>
    <col min="7958" max="7960" width="9.140625" style="43"/>
    <col min="7961" max="7961" width="10" style="43" customWidth="1"/>
    <col min="7962" max="7962" width="11" style="43" customWidth="1"/>
    <col min="7963" max="8193" width="9.140625" style="43"/>
    <col min="8194" max="8194" width="5.85546875" style="43" customWidth="1"/>
    <col min="8195" max="8195" width="14.7109375" style="43" customWidth="1"/>
    <col min="8196" max="8196" width="8.5703125" style="43" customWidth="1"/>
    <col min="8197" max="8197" width="7.7109375" style="43" customWidth="1"/>
    <col min="8198" max="8207" width="9.140625" style="43"/>
    <col min="8208" max="8213" width="9.140625" style="43" customWidth="1"/>
    <col min="8214" max="8216" width="9.140625" style="43"/>
    <col min="8217" max="8217" width="10" style="43" customWidth="1"/>
    <col min="8218" max="8218" width="11" style="43" customWidth="1"/>
    <col min="8219" max="8449" width="9.140625" style="43"/>
    <col min="8450" max="8450" width="5.85546875" style="43" customWidth="1"/>
    <col min="8451" max="8451" width="14.7109375" style="43" customWidth="1"/>
    <col min="8452" max="8452" width="8.5703125" style="43" customWidth="1"/>
    <col min="8453" max="8453" width="7.7109375" style="43" customWidth="1"/>
    <col min="8454" max="8463" width="9.140625" style="43"/>
    <col min="8464" max="8469" width="9.140625" style="43" customWidth="1"/>
    <col min="8470" max="8472" width="9.140625" style="43"/>
    <col min="8473" max="8473" width="10" style="43" customWidth="1"/>
    <col min="8474" max="8474" width="11" style="43" customWidth="1"/>
    <col min="8475" max="8705" width="9.140625" style="43"/>
    <col min="8706" max="8706" width="5.85546875" style="43" customWidth="1"/>
    <col min="8707" max="8707" width="14.7109375" style="43" customWidth="1"/>
    <col min="8708" max="8708" width="8.5703125" style="43" customWidth="1"/>
    <col min="8709" max="8709" width="7.7109375" style="43" customWidth="1"/>
    <col min="8710" max="8719" width="9.140625" style="43"/>
    <col min="8720" max="8725" width="9.140625" style="43" customWidth="1"/>
    <col min="8726" max="8728" width="9.140625" style="43"/>
    <col min="8729" max="8729" width="10" style="43" customWidth="1"/>
    <col min="8730" max="8730" width="11" style="43" customWidth="1"/>
    <col min="8731" max="8961" width="9.140625" style="43"/>
    <col min="8962" max="8962" width="5.85546875" style="43" customWidth="1"/>
    <col min="8963" max="8963" width="14.7109375" style="43" customWidth="1"/>
    <col min="8964" max="8964" width="8.5703125" style="43" customWidth="1"/>
    <col min="8965" max="8965" width="7.7109375" style="43" customWidth="1"/>
    <col min="8966" max="8975" width="9.140625" style="43"/>
    <col min="8976" max="8981" width="9.140625" style="43" customWidth="1"/>
    <col min="8982" max="8984" width="9.140625" style="43"/>
    <col min="8985" max="8985" width="10" style="43" customWidth="1"/>
    <col min="8986" max="8986" width="11" style="43" customWidth="1"/>
    <col min="8987" max="9217" width="9.140625" style="43"/>
    <col min="9218" max="9218" width="5.85546875" style="43" customWidth="1"/>
    <col min="9219" max="9219" width="14.7109375" style="43" customWidth="1"/>
    <col min="9220" max="9220" width="8.5703125" style="43" customWidth="1"/>
    <col min="9221" max="9221" width="7.7109375" style="43" customWidth="1"/>
    <col min="9222" max="9231" width="9.140625" style="43"/>
    <col min="9232" max="9237" width="9.140625" style="43" customWidth="1"/>
    <col min="9238" max="9240" width="9.140625" style="43"/>
    <col min="9241" max="9241" width="10" style="43" customWidth="1"/>
    <col min="9242" max="9242" width="11" style="43" customWidth="1"/>
    <col min="9243" max="9473" width="9.140625" style="43"/>
    <col min="9474" max="9474" width="5.85546875" style="43" customWidth="1"/>
    <col min="9475" max="9475" width="14.7109375" style="43" customWidth="1"/>
    <col min="9476" max="9476" width="8.5703125" style="43" customWidth="1"/>
    <col min="9477" max="9477" width="7.7109375" style="43" customWidth="1"/>
    <col min="9478" max="9487" width="9.140625" style="43"/>
    <col min="9488" max="9493" width="9.140625" style="43" customWidth="1"/>
    <col min="9494" max="9496" width="9.140625" style="43"/>
    <col min="9497" max="9497" width="10" style="43" customWidth="1"/>
    <col min="9498" max="9498" width="11" style="43" customWidth="1"/>
    <col min="9499" max="9729" width="9.140625" style="43"/>
    <col min="9730" max="9730" width="5.85546875" style="43" customWidth="1"/>
    <col min="9731" max="9731" width="14.7109375" style="43" customWidth="1"/>
    <col min="9732" max="9732" width="8.5703125" style="43" customWidth="1"/>
    <col min="9733" max="9733" width="7.7109375" style="43" customWidth="1"/>
    <col min="9734" max="9743" width="9.140625" style="43"/>
    <col min="9744" max="9749" width="9.140625" style="43" customWidth="1"/>
    <col min="9750" max="9752" width="9.140625" style="43"/>
    <col min="9753" max="9753" width="10" style="43" customWidth="1"/>
    <col min="9754" max="9754" width="11" style="43" customWidth="1"/>
    <col min="9755" max="9985" width="9.140625" style="43"/>
    <col min="9986" max="9986" width="5.85546875" style="43" customWidth="1"/>
    <col min="9987" max="9987" width="14.7109375" style="43" customWidth="1"/>
    <col min="9988" max="9988" width="8.5703125" style="43" customWidth="1"/>
    <col min="9989" max="9989" width="7.7109375" style="43" customWidth="1"/>
    <col min="9990" max="9999" width="9.140625" style="43"/>
    <col min="10000" max="10005" width="9.140625" style="43" customWidth="1"/>
    <col min="10006" max="10008" width="9.140625" style="43"/>
    <col min="10009" max="10009" width="10" style="43" customWidth="1"/>
    <col min="10010" max="10010" width="11" style="43" customWidth="1"/>
    <col min="10011" max="10241" width="9.140625" style="43"/>
    <col min="10242" max="10242" width="5.85546875" style="43" customWidth="1"/>
    <col min="10243" max="10243" width="14.7109375" style="43" customWidth="1"/>
    <col min="10244" max="10244" width="8.5703125" style="43" customWidth="1"/>
    <col min="10245" max="10245" width="7.7109375" style="43" customWidth="1"/>
    <col min="10246" max="10255" width="9.140625" style="43"/>
    <col min="10256" max="10261" width="9.140625" style="43" customWidth="1"/>
    <col min="10262" max="10264" width="9.140625" style="43"/>
    <col min="10265" max="10265" width="10" style="43" customWidth="1"/>
    <col min="10266" max="10266" width="11" style="43" customWidth="1"/>
    <col min="10267" max="10497" width="9.140625" style="43"/>
    <col min="10498" max="10498" width="5.85546875" style="43" customWidth="1"/>
    <col min="10499" max="10499" width="14.7109375" style="43" customWidth="1"/>
    <col min="10500" max="10500" width="8.5703125" style="43" customWidth="1"/>
    <col min="10501" max="10501" width="7.7109375" style="43" customWidth="1"/>
    <col min="10502" max="10511" width="9.140625" style="43"/>
    <col min="10512" max="10517" width="9.140625" style="43" customWidth="1"/>
    <col min="10518" max="10520" width="9.140625" style="43"/>
    <col min="10521" max="10521" width="10" style="43" customWidth="1"/>
    <col min="10522" max="10522" width="11" style="43" customWidth="1"/>
    <col min="10523" max="10753" width="9.140625" style="43"/>
    <col min="10754" max="10754" width="5.85546875" style="43" customWidth="1"/>
    <col min="10755" max="10755" width="14.7109375" style="43" customWidth="1"/>
    <col min="10756" max="10756" width="8.5703125" style="43" customWidth="1"/>
    <col min="10757" max="10757" width="7.7109375" style="43" customWidth="1"/>
    <col min="10758" max="10767" width="9.140625" style="43"/>
    <col min="10768" max="10773" width="9.140625" style="43" customWidth="1"/>
    <col min="10774" max="10776" width="9.140625" style="43"/>
    <col min="10777" max="10777" width="10" style="43" customWidth="1"/>
    <col min="10778" max="10778" width="11" style="43" customWidth="1"/>
    <col min="10779" max="11009" width="9.140625" style="43"/>
    <col min="11010" max="11010" width="5.85546875" style="43" customWidth="1"/>
    <col min="11011" max="11011" width="14.7109375" style="43" customWidth="1"/>
    <col min="11012" max="11012" width="8.5703125" style="43" customWidth="1"/>
    <col min="11013" max="11013" width="7.7109375" style="43" customWidth="1"/>
    <col min="11014" max="11023" width="9.140625" style="43"/>
    <col min="11024" max="11029" width="9.140625" style="43" customWidth="1"/>
    <col min="11030" max="11032" width="9.140625" style="43"/>
    <col min="11033" max="11033" width="10" style="43" customWidth="1"/>
    <col min="11034" max="11034" width="11" style="43" customWidth="1"/>
    <col min="11035" max="11265" width="9.140625" style="43"/>
    <col min="11266" max="11266" width="5.85546875" style="43" customWidth="1"/>
    <col min="11267" max="11267" width="14.7109375" style="43" customWidth="1"/>
    <col min="11268" max="11268" width="8.5703125" style="43" customWidth="1"/>
    <col min="11269" max="11269" width="7.7109375" style="43" customWidth="1"/>
    <col min="11270" max="11279" width="9.140625" style="43"/>
    <col min="11280" max="11285" width="9.140625" style="43" customWidth="1"/>
    <col min="11286" max="11288" width="9.140625" style="43"/>
    <col min="11289" max="11289" width="10" style="43" customWidth="1"/>
    <col min="11290" max="11290" width="11" style="43" customWidth="1"/>
    <col min="11291" max="11521" width="9.140625" style="43"/>
    <col min="11522" max="11522" width="5.85546875" style="43" customWidth="1"/>
    <col min="11523" max="11523" width="14.7109375" style="43" customWidth="1"/>
    <col min="11524" max="11524" width="8.5703125" style="43" customWidth="1"/>
    <col min="11525" max="11525" width="7.7109375" style="43" customWidth="1"/>
    <col min="11526" max="11535" width="9.140625" style="43"/>
    <col min="11536" max="11541" width="9.140625" style="43" customWidth="1"/>
    <col min="11542" max="11544" width="9.140625" style="43"/>
    <col min="11545" max="11545" width="10" style="43" customWidth="1"/>
    <col min="11546" max="11546" width="11" style="43" customWidth="1"/>
    <col min="11547" max="11777" width="9.140625" style="43"/>
    <col min="11778" max="11778" width="5.85546875" style="43" customWidth="1"/>
    <col min="11779" max="11779" width="14.7109375" style="43" customWidth="1"/>
    <col min="11780" max="11780" width="8.5703125" style="43" customWidth="1"/>
    <col min="11781" max="11781" width="7.7109375" style="43" customWidth="1"/>
    <col min="11782" max="11791" width="9.140625" style="43"/>
    <col min="11792" max="11797" width="9.140625" style="43" customWidth="1"/>
    <col min="11798" max="11800" width="9.140625" style="43"/>
    <col min="11801" max="11801" width="10" style="43" customWidth="1"/>
    <col min="11802" max="11802" width="11" style="43" customWidth="1"/>
    <col min="11803" max="12033" width="9.140625" style="43"/>
    <col min="12034" max="12034" width="5.85546875" style="43" customWidth="1"/>
    <col min="12035" max="12035" width="14.7109375" style="43" customWidth="1"/>
    <col min="12036" max="12036" width="8.5703125" style="43" customWidth="1"/>
    <col min="12037" max="12037" width="7.7109375" style="43" customWidth="1"/>
    <col min="12038" max="12047" width="9.140625" style="43"/>
    <col min="12048" max="12053" width="9.140625" style="43" customWidth="1"/>
    <col min="12054" max="12056" width="9.140625" style="43"/>
    <col min="12057" max="12057" width="10" style="43" customWidth="1"/>
    <col min="12058" max="12058" width="11" style="43" customWidth="1"/>
    <col min="12059" max="12289" width="9.140625" style="43"/>
    <col min="12290" max="12290" width="5.85546875" style="43" customWidth="1"/>
    <col min="12291" max="12291" width="14.7109375" style="43" customWidth="1"/>
    <col min="12292" max="12292" width="8.5703125" style="43" customWidth="1"/>
    <col min="12293" max="12293" width="7.7109375" style="43" customWidth="1"/>
    <col min="12294" max="12303" width="9.140625" style="43"/>
    <col min="12304" max="12309" width="9.140625" style="43" customWidth="1"/>
    <col min="12310" max="12312" width="9.140625" style="43"/>
    <col min="12313" max="12313" width="10" style="43" customWidth="1"/>
    <col min="12314" max="12314" width="11" style="43" customWidth="1"/>
    <col min="12315" max="12545" width="9.140625" style="43"/>
    <col min="12546" max="12546" width="5.85546875" style="43" customWidth="1"/>
    <col min="12547" max="12547" width="14.7109375" style="43" customWidth="1"/>
    <col min="12548" max="12548" width="8.5703125" style="43" customWidth="1"/>
    <col min="12549" max="12549" width="7.7109375" style="43" customWidth="1"/>
    <col min="12550" max="12559" width="9.140625" style="43"/>
    <col min="12560" max="12565" width="9.140625" style="43" customWidth="1"/>
    <col min="12566" max="12568" width="9.140625" style="43"/>
    <col min="12569" max="12569" width="10" style="43" customWidth="1"/>
    <col min="12570" max="12570" width="11" style="43" customWidth="1"/>
    <col min="12571" max="12801" width="9.140625" style="43"/>
    <col min="12802" max="12802" width="5.85546875" style="43" customWidth="1"/>
    <col min="12803" max="12803" width="14.7109375" style="43" customWidth="1"/>
    <col min="12804" max="12804" width="8.5703125" style="43" customWidth="1"/>
    <col min="12805" max="12805" width="7.7109375" style="43" customWidth="1"/>
    <col min="12806" max="12815" width="9.140625" style="43"/>
    <col min="12816" max="12821" width="9.140625" style="43" customWidth="1"/>
    <col min="12822" max="12824" width="9.140625" style="43"/>
    <col min="12825" max="12825" width="10" style="43" customWidth="1"/>
    <col min="12826" max="12826" width="11" style="43" customWidth="1"/>
    <col min="12827" max="13057" width="9.140625" style="43"/>
    <col min="13058" max="13058" width="5.85546875" style="43" customWidth="1"/>
    <col min="13059" max="13059" width="14.7109375" style="43" customWidth="1"/>
    <col min="13060" max="13060" width="8.5703125" style="43" customWidth="1"/>
    <col min="13061" max="13061" width="7.7109375" style="43" customWidth="1"/>
    <col min="13062" max="13071" width="9.140625" style="43"/>
    <col min="13072" max="13077" width="9.140625" style="43" customWidth="1"/>
    <col min="13078" max="13080" width="9.140625" style="43"/>
    <col min="13081" max="13081" width="10" style="43" customWidth="1"/>
    <col min="13082" max="13082" width="11" style="43" customWidth="1"/>
    <col min="13083" max="13313" width="9.140625" style="43"/>
    <col min="13314" max="13314" width="5.85546875" style="43" customWidth="1"/>
    <col min="13315" max="13315" width="14.7109375" style="43" customWidth="1"/>
    <col min="13316" max="13316" width="8.5703125" style="43" customWidth="1"/>
    <col min="13317" max="13317" width="7.7109375" style="43" customWidth="1"/>
    <col min="13318" max="13327" width="9.140625" style="43"/>
    <col min="13328" max="13333" width="9.140625" style="43" customWidth="1"/>
    <col min="13334" max="13336" width="9.140625" style="43"/>
    <col min="13337" max="13337" width="10" style="43" customWidth="1"/>
    <col min="13338" max="13338" width="11" style="43" customWidth="1"/>
    <col min="13339" max="13569" width="9.140625" style="43"/>
    <col min="13570" max="13570" width="5.85546875" style="43" customWidth="1"/>
    <col min="13571" max="13571" width="14.7109375" style="43" customWidth="1"/>
    <col min="13572" max="13572" width="8.5703125" style="43" customWidth="1"/>
    <col min="13573" max="13573" width="7.7109375" style="43" customWidth="1"/>
    <col min="13574" max="13583" width="9.140625" style="43"/>
    <col min="13584" max="13589" width="9.140625" style="43" customWidth="1"/>
    <col min="13590" max="13592" width="9.140625" style="43"/>
    <col min="13593" max="13593" width="10" style="43" customWidth="1"/>
    <col min="13594" max="13594" width="11" style="43" customWidth="1"/>
    <col min="13595" max="13825" width="9.140625" style="43"/>
    <col min="13826" max="13826" width="5.85546875" style="43" customWidth="1"/>
    <col min="13827" max="13827" width="14.7109375" style="43" customWidth="1"/>
    <col min="13828" max="13828" width="8.5703125" style="43" customWidth="1"/>
    <col min="13829" max="13829" width="7.7109375" style="43" customWidth="1"/>
    <col min="13830" max="13839" width="9.140625" style="43"/>
    <col min="13840" max="13845" width="9.140625" style="43" customWidth="1"/>
    <col min="13846" max="13848" width="9.140625" style="43"/>
    <col min="13849" max="13849" width="10" style="43" customWidth="1"/>
    <col min="13850" max="13850" width="11" style="43" customWidth="1"/>
    <col min="13851" max="14081" width="9.140625" style="43"/>
    <col min="14082" max="14082" width="5.85546875" style="43" customWidth="1"/>
    <col min="14083" max="14083" width="14.7109375" style="43" customWidth="1"/>
    <col min="14084" max="14084" width="8.5703125" style="43" customWidth="1"/>
    <col min="14085" max="14085" width="7.7109375" style="43" customWidth="1"/>
    <col min="14086" max="14095" width="9.140625" style="43"/>
    <col min="14096" max="14101" width="9.140625" style="43" customWidth="1"/>
    <col min="14102" max="14104" width="9.140625" style="43"/>
    <col min="14105" max="14105" width="10" style="43" customWidth="1"/>
    <col min="14106" max="14106" width="11" style="43" customWidth="1"/>
    <col min="14107" max="14337" width="9.140625" style="43"/>
    <col min="14338" max="14338" width="5.85546875" style="43" customWidth="1"/>
    <col min="14339" max="14339" width="14.7109375" style="43" customWidth="1"/>
    <col min="14340" max="14340" width="8.5703125" style="43" customWidth="1"/>
    <col min="14341" max="14341" width="7.7109375" style="43" customWidth="1"/>
    <col min="14342" max="14351" width="9.140625" style="43"/>
    <col min="14352" max="14357" width="9.140625" style="43" customWidth="1"/>
    <col min="14358" max="14360" width="9.140625" style="43"/>
    <col min="14361" max="14361" width="10" style="43" customWidth="1"/>
    <col min="14362" max="14362" width="11" style="43" customWidth="1"/>
    <col min="14363" max="14593" width="9.140625" style="43"/>
    <col min="14594" max="14594" width="5.85546875" style="43" customWidth="1"/>
    <col min="14595" max="14595" width="14.7109375" style="43" customWidth="1"/>
    <col min="14596" max="14596" width="8.5703125" style="43" customWidth="1"/>
    <col min="14597" max="14597" width="7.7109375" style="43" customWidth="1"/>
    <col min="14598" max="14607" width="9.140625" style="43"/>
    <col min="14608" max="14613" width="9.140625" style="43" customWidth="1"/>
    <col min="14614" max="14616" width="9.140625" style="43"/>
    <col min="14617" max="14617" width="10" style="43" customWidth="1"/>
    <col min="14618" max="14618" width="11" style="43" customWidth="1"/>
    <col min="14619" max="14849" width="9.140625" style="43"/>
    <col min="14850" max="14850" width="5.85546875" style="43" customWidth="1"/>
    <col min="14851" max="14851" width="14.7109375" style="43" customWidth="1"/>
    <col min="14852" max="14852" width="8.5703125" style="43" customWidth="1"/>
    <col min="14853" max="14853" width="7.7109375" style="43" customWidth="1"/>
    <col min="14854" max="14863" width="9.140625" style="43"/>
    <col min="14864" max="14869" width="9.140625" style="43" customWidth="1"/>
    <col min="14870" max="14872" width="9.140625" style="43"/>
    <col min="14873" max="14873" width="10" style="43" customWidth="1"/>
    <col min="14874" max="14874" width="11" style="43" customWidth="1"/>
    <col min="14875" max="15105" width="9.140625" style="43"/>
    <col min="15106" max="15106" width="5.85546875" style="43" customWidth="1"/>
    <col min="15107" max="15107" width="14.7109375" style="43" customWidth="1"/>
    <col min="15108" max="15108" width="8.5703125" style="43" customWidth="1"/>
    <col min="15109" max="15109" width="7.7109375" style="43" customWidth="1"/>
    <col min="15110" max="15119" width="9.140625" style="43"/>
    <col min="15120" max="15125" width="9.140625" style="43" customWidth="1"/>
    <col min="15126" max="15128" width="9.140625" style="43"/>
    <col min="15129" max="15129" width="10" style="43" customWidth="1"/>
    <col min="15130" max="15130" width="11" style="43" customWidth="1"/>
    <col min="15131" max="15361" width="9.140625" style="43"/>
    <col min="15362" max="15362" width="5.85546875" style="43" customWidth="1"/>
    <col min="15363" max="15363" width="14.7109375" style="43" customWidth="1"/>
    <col min="15364" max="15364" width="8.5703125" style="43" customWidth="1"/>
    <col min="15365" max="15365" width="7.7109375" style="43" customWidth="1"/>
    <col min="15366" max="15375" width="9.140625" style="43"/>
    <col min="15376" max="15381" width="9.140625" style="43" customWidth="1"/>
    <col min="15382" max="15384" width="9.140625" style="43"/>
    <col min="15385" max="15385" width="10" style="43" customWidth="1"/>
    <col min="15386" max="15386" width="11" style="43" customWidth="1"/>
    <col min="15387" max="15617" width="9.140625" style="43"/>
    <col min="15618" max="15618" width="5.85546875" style="43" customWidth="1"/>
    <col min="15619" max="15619" width="14.7109375" style="43" customWidth="1"/>
    <col min="15620" max="15620" width="8.5703125" style="43" customWidth="1"/>
    <col min="15621" max="15621" width="7.7109375" style="43" customWidth="1"/>
    <col min="15622" max="15631" width="9.140625" style="43"/>
    <col min="15632" max="15637" width="9.140625" style="43" customWidth="1"/>
    <col min="15638" max="15640" width="9.140625" style="43"/>
    <col min="15641" max="15641" width="10" style="43" customWidth="1"/>
    <col min="15642" max="15642" width="11" style="43" customWidth="1"/>
    <col min="15643" max="15873" width="9.140625" style="43"/>
    <col min="15874" max="15874" width="5.85546875" style="43" customWidth="1"/>
    <col min="15875" max="15875" width="14.7109375" style="43" customWidth="1"/>
    <col min="15876" max="15876" width="8.5703125" style="43" customWidth="1"/>
    <col min="15877" max="15877" width="7.7109375" style="43" customWidth="1"/>
    <col min="15878" max="15887" width="9.140625" style="43"/>
    <col min="15888" max="15893" width="9.140625" style="43" customWidth="1"/>
    <col min="15894" max="15896" width="9.140625" style="43"/>
    <col min="15897" max="15897" width="10" style="43" customWidth="1"/>
    <col min="15898" max="15898" width="11" style="43" customWidth="1"/>
    <col min="15899" max="16129" width="9.140625" style="43"/>
    <col min="16130" max="16130" width="5.85546875" style="43" customWidth="1"/>
    <col min="16131" max="16131" width="14.7109375" style="43" customWidth="1"/>
    <col min="16132" max="16132" width="8.5703125" style="43" customWidth="1"/>
    <col min="16133" max="16133" width="7.7109375" style="43" customWidth="1"/>
    <col min="16134" max="16143" width="9.140625" style="43"/>
    <col min="16144" max="16149" width="9.140625" style="43" customWidth="1"/>
    <col min="16150" max="16152" width="9.140625" style="43"/>
    <col min="16153" max="16153" width="10" style="43" customWidth="1"/>
    <col min="16154" max="16154" width="11" style="43" customWidth="1"/>
    <col min="16155" max="16384" width="9.140625" style="43"/>
  </cols>
  <sheetData>
    <row r="1" spans="1:26" s="95" customFormat="1" ht="18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s="95" customFormat="1" ht="18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s="95" customFormat="1" ht="18" customHeight="1">
      <c r="A3" s="174" t="s">
        <v>38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s="40" customFormat="1" ht="22.5" customHeight="1" thickBot="1">
      <c r="A4" s="206" t="s">
        <v>27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s="40" customFormat="1" ht="27" customHeight="1">
      <c r="A5" s="183" t="s">
        <v>10</v>
      </c>
      <c r="B5" s="185" t="s">
        <v>11</v>
      </c>
      <c r="C5" s="181" t="s">
        <v>3</v>
      </c>
      <c r="D5" s="181"/>
      <c r="E5" s="181"/>
      <c r="F5" s="181" t="s">
        <v>4</v>
      </c>
      <c r="G5" s="181"/>
      <c r="H5" s="181"/>
      <c r="I5" s="181" t="s">
        <v>5</v>
      </c>
      <c r="J5" s="181"/>
      <c r="K5" s="181"/>
      <c r="L5" s="181" t="s">
        <v>6</v>
      </c>
      <c r="M5" s="181"/>
      <c r="N5" s="181"/>
      <c r="O5" s="181" t="s">
        <v>7</v>
      </c>
      <c r="P5" s="181"/>
      <c r="Q5" s="181"/>
      <c r="R5" s="181" t="s">
        <v>8</v>
      </c>
      <c r="S5" s="181"/>
      <c r="T5" s="181"/>
      <c r="U5" s="181" t="s">
        <v>26</v>
      </c>
      <c r="V5" s="181"/>
      <c r="W5" s="181"/>
      <c r="X5" s="181" t="s">
        <v>9</v>
      </c>
      <c r="Y5" s="181"/>
      <c r="Z5" s="182"/>
    </row>
    <row r="6" spans="1:26" s="40" customFormat="1" ht="32.25" customHeight="1">
      <c r="A6" s="184"/>
      <c r="B6" s="186"/>
      <c r="C6" s="10" t="s">
        <v>12</v>
      </c>
      <c r="D6" s="10" t="s">
        <v>13</v>
      </c>
      <c r="E6" s="10" t="s">
        <v>14</v>
      </c>
      <c r="F6" s="10" t="s">
        <v>12</v>
      </c>
      <c r="G6" s="10" t="s">
        <v>13</v>
      </c>
      <c r="H6" s="10" t="s">
        <v>14</v>
      </c>
      <c r="I6" s="10" t="s">
        <v>12</v>
      </c>
      <c r="J6" s="10" t="s">
        <v>13</v>
      </c>
      <c r="K6" s="10" t="s">
        <v>14</v>
      </c>
      <c r="L6" s="10" t="s">
        <v>12</v>
      </c>
      <c r="M6" s="11" t="s">
        <v>19</v>
      </c>
      <c r="N6" s="11" t="s">
        <v>20</v>
      </c>
      <c r="O6" s="113" t="s">
        <v>22</v>
      </c>
      <c r="P6" s="113" t="s">
        <v>15</v>
      </c>
      <c r="Q6" s="113" t="s">
        <v>16</v>
      </c>
      <c r="R6" s="113" t="s">
        <v>22</v>
      </c>
      <c r="S6" s="113" t="s">
        <v>15</v>
      </c>
      <c r="T6" s="113" t="s">
        <v>16</v>
      </c>
      <c r="U6" s="113" t="s">
        <v>22</v>
      </c>
      <c r="V6" s="113" t="s">
        <v>15</v>
      </c>
      <c r="W6" s="113" t="s">
        <v>16</v>
      </c>
      <c r="X6" s="10" t="s">
        <v>12</v>
      </c>
      <c r="Y6" s="10" t="s">
        <v>13</v>
      </c>
      <c r="Z6" s="70" t="s">
        <v>14</v>
      </c>
    </row>
    <row r="7" spans="1:26" s="40" customFormat="1" ht="40.5" customHeight="1">
      <c r="A7" s="64">
        <v>1</v>
      </c>
      <c r="B7" s="6" t="s">
        <v>17</v>
      </c>
      <c r="C7" s="52">
        <f>HLOOKUP(C6,[1]RCH!C4:W13,10,0)</f>
        <v>0.5756</v>
      </c>
      <c r="D7" s="52">
        <f>HLOOKUP(D6,[1]RCH!D4:X13,10,0)</f>
        <v>0.23</v>
      </c>
      <c r="E7" s="52">
        <f>HLOOKUP(E6,[1]RCH!E4:X13,10,0)</f>
        <v>0.1</v>
      </c>
      <c r="F7" s="52">
        <f>HLOOKUP(F6,[1]RCH!F4:X13,10,0)</f>
        <v>0.56000000000000005</v>
      </c>
      <c r="G7" s="52">
        <f>HLOOKUP(G6,[1]RCH!G4:X13,10,0)</f>
        <v>0.59189999999999998</v>
      </c>
      <c r="H7" s="52">
        <f>HLOOKUP(H6,[1]RCH!H4:Y13,10,0)</f>
        <v>0.21</v>
      </c>
      <c r="I7" s="52">
        <f>HLOOKUP(I6,[1]RCH!I4:Z13,10,0)</f>
        <v>0.25</v>
      </c>
      <c r="J7" s="52">
        <f>HLOOKUP(J6,[1]RCH!J4:AA13,10,0)</f>
        <v>0</v>
      </c>
      <c r="K7" s="52">
        <f>HLOOKUP(K6,[1]RCH!K4:AB13,10,0)</f>
        <v>0.19</v>
      </c>
      <c r="L7" s="52">
        <f>HLOOKUP(L6,[1]RCH!L4:AC13,10,0)</f>
        <v>0.38</v>
      </c>
      <c r="M7" s="52">
        <f>HLOOKUP(M6,[1]RCH!M4:AD13,10,0)</f>
        <v>0.11</v>
      </c>
      <c r="N7" s="52">
        <f>HLOOKUP(N6,[1]RCH!N4:AE13,10,0)</f>
        <v>0.28000000000000003</v>
      </c>
      <c r="O7" s="52">
        <f>HLOOKUP(O6,[1]RCH!O4:AF13,10,0)</f>
        <v>0.39</v>
      </c>
      <c r="P7" s="52">
        <f>HLOOKUP(P6,[1]RCH!P4:AG13,10,0)</f>
        <v>0.46</v>
      </c>
      <c r="Q7" s="52">
        <f>HLOOKUP(Q6,[1]RCH!Q4:AH13,10,0)</f>
        <v>0.4</v>
      </c>
      <c r="R7" s="52">
        <f>HLOOKUP(R6,[1]RCH!R4:AI13,10,0)</f>
        <v>0.43999999999999995</v>
      </c>
      <c r="S7" s="52">
        <f>HLOOKUP(S6,[1]RCH!S4:AJ13,10,0)</f>
        <v>0.25</v>
      </c>
      <c r="T7" s="52">
        <f>HLOOKUP(T6,[1]RCH!T4:AK13,10,0)</f>
        <v>0.32000000000000006</v>
      </c>
      <c r="U7" s="52">
        <f>HLOOKUP(U6,[1]RCH!U4:AL13,10,0)</f>
        <v>0.4</v>
      </c>
      <c r="V7" s="52">
        <f>HLOOKUP(V6,[1]RCH!V4:AM13,10,0)</f>
        <v>0.4</v>
      </c>
      <c r="W7" s="52">
        <f>HLOOKUP(W6,[1]RCH!W4:AN13,10,0)</f>
        <v>0.99007370000000028</v>
      </c>
      <c r="X7" s="52">
        <f>SUM(C7+F7+I7+L7+O7+R7+U7)</f>
        <v>2.9956</v>
      </c>
      <c r="Y7" s="52">
        <f>SUM(D7+G7+J7+M7+P7+S7+V7)</f>
        <v>2.0419</v>
      </c>
      <c r="Z7" s="65">
        <f>SUM(E7+H7+K7+N7+Q7+T7+W7)</f>
        <v>2.4900737000000004</v>
      </c>
    </row>
    <row r="8" spans="1:26" s="40" customFormat="1" ht="40.5" customHeight="1">
      <c r="A8" s="64">
        <v>2</v>
      </c>
      <c r="B8" s="7" t="s">
        <v>18</v>
      </c>
      <c r="C8" s="52">
        <f>HLOOKUP(C6,[1]Additionalities!C4:W13,10,0)</f>
        <v>0</v>
      </c>
      <c r="D8" s="52">
        <f>HLOOKUP(D6,[1]Additionalities!D4:X13,10,0)</f>
        <v>0.59</v>
      </c>
      <c r="E8" s="52">
        <f>HLOOKUP(E6,[1]Additionalities!E4:Y13,10,0)</f>
        <v>0</v>
      </c>
      <c r="F8" s="52">
        <f>HLOOKUP(F6,[1]Additionalities!F4:Z13,10,0)</f>
        <v>0.27</v>
      </c>
      <c r="G8" s="52">
        <f>HLOOKUP(G6,[1]Additionalities!G4:AA13,10,0)</f>
        <v>0.67</v>
      </c>
      <c r="H8" s="52">
        <f>HLOOKUP(H6,[1]Additionalities!H4:AB13,10,0)</f>
        <v>0.06</v>
      </c>
      <c r="I8" s="52">
        <f>HLOOKUP(I6,[1]Additionalities!I4:AC13,10,0)</f>
        <v>0.48</v>
      </c>
      <c r="J8" s="52">
        <f>HLOOKUP(J6,[1]Additionalities!J4:AD13,10,0)</f>
        <v>0</v>
      </c>
      <c r="K8" s="52">
        <f>HLOOKUP(K6,[1]Additionalities!K4:AE13,10,0)</f>
        <v>0.31</v>
      </c>
      <c r="L8" s="52">
        <f>HLOOKUP(L6,[1]Additionalities!L4:AF13,10,0)</f>
        <v>0.41</v>
      </c>
      <c r="M8" s="52">
        <f>HLOOKUP(M6,[1]Additionalities!M4:AG13,10,0)</f>
        <v>0.5</v>
      </c>
      <c r="N8" s="52">
        <f>HLOOKUP(N6,[1]Additionalities!N4:AH13,10,0)</f>
        <v>0.88</v>
      </c>
      <c r="O8" s="52">
        <f>HLOOKUP(O6,[1]Additionalities!O4:AI13,10,0)</f>
        <v>0.43</v>
      </c>
      <c r="P8" s="52">
        <f>HLOOKUP(P6,[1]Additionalities!P4:AJ13,10,0)</f>
        <v>0.93</v>
      </c>
      <c r="Q8" s="52">
        <f>HLOOKUP(Q6,[1]Additionalities!Q4:AK13,10,0)</f>
        <v>0.71</v>
      </c>
      <c r="R8" s="52">
        <f>HLOOKUP(R6,[1]Additionalities!R4:AL13,10,0)</f>
        <v>0.49</v>
      </c>
      <c r="S8" s="52">
        <f>HLOOKUP(S6,[1]Additionalities!S4:AM13,10,0)</f>
        <v>1.49</v>
      </c>
      <c r="T8" s="52">
        <f>HLOOKUP(T6,[1]Additionalities!T4:AN13,10,0)</f>
        <v>1.23</v>
      </c>
      <c r="U8" s="52">
        <f>HLOOKUP(U6,[1]Additionalities!U4:AO13,10,0)</f>
        <v>0.49</v>
      </c>
      <c r="V8" s="52">
        <f>HLOOKUP(V6,[1]Additionalities!V4:AP13,10,0)</f>
        <v>0.48</v>
      </c>
      <c r="W8" s="52">
        <f>HLOOKUP(W6,[1]Additionalities!W4:AQ13,10,0)</f>
        <v>0.22889999999999999</v>
      </c>
      <c r="X8" s="52">
        <f t="shared" ref="X8" si="0">SUM(C8+F8+I8+L8+O8+R8+U8)</f>
        <v>2.5700000000000003</v>
      </c>
      <c r="Y8" s="52">
        <f t="shared" ref="Y8" si="1">SUM(D8+G8+J8+M8+P8+S8+V8)</f>
        <v>4.66</v>
      </c>
      <c r="Z8" s="65">
        <f t="shared" ref="Z8" si="2">SUM(E8+H8+K8+N8+Q8+T8+W8)</f>
        <v>3.4188999999999998</v>
      </c>
    </row>
    <row r="9" spans="1:26" s="139" customFormat="1" ht="24.75" customHeight="1">
      <c r="A9" s="172" t="s">
        <v>29</v>
      </c>
      <c r="B9" s="172"/>
      <c r="C9" s="172"/>
      <c r="D9" s="172"/>
      <c r="E9" s="172"/>
      <c r="F9" s="172"/>
      <c r="G9" s="172"/>
      <c r="H9" s="17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B10" s="155" t="e">
        <f>DN!B10</f>
        <v>#REF!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7"/>
    </row>
    <row r="11" spans="1:26" s="141" customFormat="1" ht="27" customHeight="1">
      <c r="A11" s="139"/>
      <c r="B11" s="155" t="e">
        <f>DN!B11</f>
        <v>#REF!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2"/>
    </row>
    <row r="12" spans="1:26" s="40" customFormat="1" ht="18" customHeight="1">
      <c r="A12" s="44"/>
      <c r="B12" s="155" t="e">
        <f>DN!B12</f>
        <v>#REF!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</sheetData>
  <sheetProtection password="CDDC" sheet="1" objects="1" scenarios="1" formatCells="0" formatColumns="0" formatRows="0" insertColumns="0" insertRows="0" insertHyperlinks="0" deleteColumns="0" deleteRows="0" sort="0" autoFilter="0" pivotTables="0"/>
  <customSheetViews>
    <customSheetView guid="{EA9EF9BB-17A4-4DF7-A902-0CE1023EE8B5}" fitToPage="1">
      <pane xSplit="2" ySplit="6" topLeftCell="C13" activePane="bottomRight" state="frozen"/>
      <selection pane="bottomRight" activeCell="D19" sqref="D19"/>
      <pageMargins left="0.11811023622047245" right="0.11811023622047245" top="0.55118110236220474" bottom="0.35433070866141736" header="0.31496062992125984" footer="0.31496062992125984"/>
      <pageSetup paperSize="9" scale="58" orientation="landscape" r:id="rId1"/>
    </customSheetView>
  </customSheetViews>
  <mergeCells count="15">
    <mergeCell ref="A9:H9"/>
    <mergeCell ref="A1:Z1"/>
    <mergeCell ref="A2:Z2"/>
    <mergeCell ref="A3:Z3"/>
    <mergeCell ref="A4:Z4"/>
    <mergeCell ref="A5:A6"/>
    <mergeCell ref="B5:B6"/>
    <mergeCell ref="C5:E5"/>
    <mergeCell ref="F5:H5"/>
    <mergeCell ref="I5:K5"/>
    <mergeCell ref="L5:N5"/>
    <mergeCell ref="U5:W5"/>
    <mergeCell ref="O5:Q5"/>
    <mergeCell ref="R5:T5"/>
    <mergeCell ref="X5:Z5"/>
  </mergeCells>
  <pageMargins left="0.31496062992125984" right="0.11811023622047245" top="0.55118110236220474" bottom="0.35433070866141736" header="0.31496062992125984" footer="0.31496062992125984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A&amp;N</vt:lpstr>
      <vt:lpstr>AP</vt:lpstr>
      <vt:lpstr>AR</vt:lpstr>
      <vt:lpstr>AS</vt:lpstr>
      <vt:lpstr>BH</vt:lpstr>
      <vt:lpstr>CHD</vt:lpstr>
      <vt:lpstr>CT</vt:lpstr>
      <vt:lpstr>DN</vt:lpstr>
      <vt:lpstr>DM</vt:lpstr>
      <vt:lpstr>DL</vt:lpstr>
      <vt:lpstr>GO</vt:lpstr>
      <vt:lpstr>GJ</vt:lpstr>
      <vt:lpstr>Har</vt:lpstr>
      <vt:lpstr>HP</vt:lpstr>
      <vt:lpstr>J&amp;K</vt:lpstr>
      <vt:lpstr>Jha</vt:lpstr>
      <vt:lpstr>KA</vt:lpstr>
      <vt:lpstr>KR</vt:lpstr>
      <vt:lpstr>LK</vt:lpstr>
      <vt:lpstr>MP</vt:lpstr>
      <vt:lpstr>MH</vt:lpstr>
      <vt:lpstr>MN</vt:lpstr>
      <vt:lpstr>MG</vt:lpstr>
      <vt:lpstr>Mz</vt:lpstr>
      <vt:lpstr>NAG</vt:lpstr>
      <vt:lpstr>Or</vt:lpstr>
      <vt:lpstr>PD</vt:lpstr>
      <vt:lpstr>PUN</vt:lpstr>
      <vt:lpstr>RAJ</vt:lpstr>
      <vt:lpstr>Sikkim</vt:lpstr>
      <vt:lpstr>TN</vt:lpstr>
      <vt:lpstr>Tripura</vt:lpstr>
      <vt:lpstr>UP</vt:lpstr>
      <vt:lpstr>UTT</vt:lpstr>
      <vt:lpstr>WB</vt:lpstr>
      <vt:lpstr>Sheet1</vt:lpstr>
      <vt:lpstr>Har!Print_Area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</dc:creator>
  <cp:lastModifiedBy>hp</cp:lastModifiedBy>
  <cp:lastPrinted>2012-03-02T10:56:38Z</cp:lastPrinted>
  <dcterms:created xsi:type="dcterms:W3CDTF">2011-03-08T05:51:19Z</dcterms:created>
  <dcterms:modified xsi:type="dcterms:W3CDTF">2012-03-13T10:36:46Z</dcterms:modified>
</cp:coreProperties>
</file>